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https://apcovenant-my.sharepoint.com/personal/rstraughan_apco_org_au/Documents/Desktop/"/>
    </mc:Choice>
  </mc:AlternateContent>
  <xr:revisionPtr revIDLastSave="0" documentId="8_{4243D76F-4B40-4C09-87B6-7F7053116471}" xr6:coauthVersionLast="47" xr6:coauthVersionMax="47" xr10:uidLastSave="{00000000-0000-0000-0000-000000000000}"/>
  <workbookProtection workbookAlgorithmName="SHA-512" workbookHashValue="a4VkXW8nooVSe7JcJTH7g6WOHGc1F6Ikjkyr5xOCOptQo9HcfcB80l/9gUnsIlSZZza3xgSQujN29fWIUIqpQA==" workbookSaltValue="OvRVmP4c/yCEEmqONm06YQ==" workbookSpinCount="100000" lockStructure="1"/>
  <bookViews>
    <workbookView xWindow="-38510" yWindow="-7700" windowWidth="38620" windowHeight="21220" xr2:uid="{842EA57E-2458-4700-92D4-CB6209AAC28C}"/>
  </bookViews>
  <sheets>
    <sheet name="DISCLAIMER" sheetId="7" r:id="rId1"/>
    <sheet name="Instructions" sheetId="5" r:id="rId2"/>
    <sheet name="Fee Calculator_Scenario B" sheetId="1" r:id="rId3"/>
    <sheet name="Fee Calculator_All Scenarios" sheetId="6" r:id="rId4"/>
    <sheet name="HIDDEN_LISTS"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3" i="1" l="1"/>
  <c r="G53" i="1"/>
  <c r="G42" i="1"/>
  <c r="G32" i="1"/>
  <c r="M32" i="1" s="1"/>
  <c r="G22" i="1"/>
  <c r="M22" i="1" s="1"/>
  <c r="D11" i="1"/>
  <c r="M9" i="1" l="1"/>
  <c r="J12" i="6" l="1"/>
  <c r="M53" i="1"/>
  <c r="K53" i="1" l="1"/>
  <c r="L42" i="6"/>
  <c r="F42" i="6"/>
  <c r="D42" i="6"/>
  <c r="N42" i="6"/>
  <c r="H42" i="6"/>
  <c r="D12" i="6"/>
  <c r="K22" i="1"/>
  <c r="N12" i="6"/>
  <c r="L12" i="6"/>
  <c r="H12" i="6"/>
  <c r="F12" i="6"/>
  <c r="J42" i="6"/>
  <c r="M63" i="1"/>
  <c r="M42" i="1" l="1"/>
  <c r="N32" i="6"/>
  <c r="D32" i="6"/>
  <c r="L32" i="6"/>
  <c r="F32" i="6"/>
  <c r="H32" i="6"/>
  <c r="J32" i="6"/>
  <c r="L22" i="6"/>
  <c r="N22" i="6"/>
  <c r="F22" i="6"/>
  <c r="D22" i="6"/>
  <c r="J22" i="6"/>
  <c r="H22" i="6"/>
  <c r="N52" i="6"/>
  <c r="L52" i="6"/>
  <c r="F52" i="6"/>
  <c r="D52" i="6"/>
  <c r="J52" i="6"/>
  <c r="H52" i="6"/>
  <c r="K42" i="1"/>
  <c r="K63" i="1"/>
  <c r="K32" i="1"/>
  <c r="H59" i="6" l="1"/>
  <c r="K71" i="1"/>
  <c r="M71" i="1"/>
  <c r="F59" i="6"/>
  <c r="L59" i="6"/>
  <c r="N59" i="6"/>
  <c r="D59" i="6"/>
  <c r="J59" i="6"/>
</calcChain>
</file>

<file path=xl/sharedStrings.xml><?xml version="1.0" encoding="utf-8"?>
<sst xmlns="http://schemas.openxmlformats.org/spreadsheetml/2006/main" count="144" uniqueCount="91">
  <si>
    <r>
      <rPr>
        <sz val="14"/>
        <rFont val="Aptos Narrow"/>
        <family val="2"/>
        <scheme val="minor"/>
      </rPr>
      <t>The fee estimates provided are indicative only, based on current  limited data. Actual fees, calculation methods, and exclusions will be determined following  consultation and may differ materially.</t>
    </r>
    <r>
      <rPr>
        <b/>
        <sz val="14"/>
        <rFont val="Aptos Narrow"/>
        <family val="2"/>
        <scheme val="minor"/>
      </rPr>
      <t xml:space="preserve">
If you have any questions around how to fill out the fee calculator or its results, please get in touch via project2030@apco.org.au</t>
    </r>
  </si>
  <si>
    <t>KEY</t>
  </si>
  <si>
    <t>Input Data</t>
  </si>
  <si>
    <t>TURNOVER</t>
  </si>
  <si>
    <t>Base Fee</t>
  </si>
  <si>
    <t>A</t>
  </si>
  <si>
    <t>Turnover in Australia</t>
  </si>
  <si>
    <t>Please Select</t>
  </si>
  <si>
    <t>Organisation Base Fee</t>
  </si>
  <si>
    <t>GLASS Packaging Placed on Market (POM)</t>
  </si>
  <si>
    <t>GLASS Packaging EPR Fee</t>
  </si>
  <si>
    <t>B1</t>
  </si>
  <si>
    <t>Total GLASS packaging POM</t>
  </si>
  <si>
    <t>[Insert tonnes)</t>
  </si>
  <si>
    <t>Scenario B</t>
  </si>
  <si>
    <t>Scenario B (High)</t>
  </si>
  <si>
    <t>B2</t>
  </si>
  <si>
    <t>GLASS packaging eligible for CDS</t>
  </si>
  <si>
    <t>[Insert tonnes]</t>
  </si>
  <si>
    <t>B3</t>
  </si>
  <si>
    <t>GLASS reusable packaging POM for subsequent cycles</t>
  </si>
  <si>
    <t>B4</t>
  </si>
  <si>
    <t>Total eligible GLASS packaging</t>
  </si>
  <si>
    <t>FIBRE Packaging Placed on Market (POM)</t>
  </si>
  <si>
    <t>FIBRE Packaging EPR Fee</t>
  </si>
  <si>
    <t>C1</t>
  </si>
  <si>
    <t>Total FIBRE packaging POM</t>
  </si>
  <si>
    <t>C2</t>
  </si>
  <si>
    <t>FIBRE packaging eligible for CDS</t>
  </si>
  <si>
    <t>C3</t>
  </si>
  <si>
    <t>FIBRE reusable packaging POM for subsequent cycles</t>
  </si>
  <si>
    <t>C4</t>
  </si>
  <si>
    <t>Total eligible FIBRE packaging</t>
  </si>
  <si>
    <t>RIGID PLASTIC Packaging Placed on Market (POM)</t>
  </si>
  <si>
    <t>RIGID PLASTIC Packaging EPR Fee</t>
  </si>
  <si>
    <t>D1</t>
  </si>
  <si>
    <t>Total RIGID PLASTIC packaging POM</t>
  </si>
  <si>
    <t>D2</t>
  </si>
  <si>
    <t>RIGID PLASTIC packaging eligible for CDS</t>
  </si>
  <si>
    <t>D3</t>
  </si>
  <si>
    <t>RIGID PLASTIC reusable packaging POM for subsequent cycles</t>
  </si>
  <si>
    <t>D4</t>
  </si>
  <si>
    <t>Total eligible RIGID PLASTIC packaging</t>
  </si>
  <si>
    <t>SOFT PLASTIC Packaging Placed on Market (POM)</t>
  </si>
  <si>
    <t>SOFT PLASTIC Packaging EPR Fee</t>
  </si>
  <si>
    <t>E1</t>
  </si>
  <si>
    <t>Total SOFT PLASTIC packaging POM</t>
  </si>
  <si>
    <t>Scenario B (Low)</t>
  </si>
  <si>
    <t>E2</t>
  </si>
  <si>
    <t>SOFT PLASTIC reusable packaging POM for subsequent cycles</t>
  </si>
  <si>
    <t>E3</t>
  </si>
  <si>
    <t>Total eligible SOFT PLASTIC packaging</t>
  </si>
  <si>
    <t>Other Packaging Materials Placed on Market (POM), including metal and wood</t>
  </si>
  <si>
    <t>Other Packaging Materials EPR Fee</t>
  </si>
  <si>
    <t>F1</t>
  </si>
  <si>
    <t>Total OTHER PACKAGING MATERIALS  POM</t>
  </si>
  <si>
    <t>F2</t>
  </si>
  <si>
    <t>OTHER PACKAGING MATERIALS eligible for CDS</t>
  </si>
  <si>
    <t>F3</t>
  </si>
  <si>
    <t>OTHER reusable packaging POM for subsequent cycles</t>
  </si>
  <si>
    <t>F4</t>
  </si>
  <si>
    <t>Total eligible OTHER PACKAGING MATERIALS</t>
  </si>
  <si>
    <t>Indicative total fee</t>
  </si>
  <si>
    <r>
      <rPr>
        <sz val="14"/>
        <rFont val="Aptos Narrow"/>
        <family val="2"/>
        <scheme val="minor"/>
      </rPr>
      <t>The fee estimates provided are indicative only, based on current limited data. Actual fees, calculation methods, and exclusions will be                                                                                                    determined following  consultation and may differ materially.</t>
    </r>
    <r>
      <rPr>
        <b/>
        <sz val="14"/>
        <rFont val="Aptos Narrow"/>
        <family val="2"/>
        <scheme val="minor"/>
      </rPr>
      <t xml:space="preserve">
If you have any questions around how to fill out the fee calculator or its results, please get in touch via project2030@apco.org.au</t>
    </r>
  </si>
  <si>
    <t xml:space="preserve">Scenario A </t>
  </si>
  <si>
    <t>Scenario A (High)</t>
  </si>
  <si>
    <t xml:space="preserve">Scenario B </t>
  </si>
  <si>
    <t>Scenario C</t>
  </si>
  <si>
    <t>Scenario C (High)</t>
  </si>
  <si>
    <t>Scenario A</t>
  </si>
  <si>
    <t>Scenario A (Low)</t>
  </si>
  <si>
    <t>Scenario B (low)</t>
  </si>
  <si>
    <t>Scenario C (Low)</t>
  </si>
  <si>
    <t xml:space="preserve">Other Packaging Materials EPR Fee, including metal and wood </t>
  </si>
  <si>
    <t xml:space="preserve">Indicative total fees </t>
  </si>
  <si>
    <t xml:space="preserve">Base fee component (AUD), FY27 </t>
  </si>
  <si>
    <t>Under $5 Million</t>
  </si>
  <si>
    <t>$5 Million - $10 Million</t>
  </si>
  <si>
    <t>$10 Million - $25 Million</t>
  </si>
  <si>
    <t>$25 Million - $50 Million</t>
  </si>
  <si>
    <t>$50 Million - $75 Million</t>
  </si>
  <si>
    <t>$75 Million - $100 Million</t>
  </si>
  <si>
    <t>$100 Million - $250 Million</t>
  </si>
  <si>
    <t>$250 Million - $500 Million</t>
  </si>
  <si>
    <t>$500 Million - $750 Million</t>
  </si>
  <si>
    <t>$750 Million - $1 Billion</t>
  </si>
  <si>
    <t>$1 Billion - $3 Billion</t>
  </si>
  <si>
    <t>$3 Billion - $5 Billion</t>
  </si>
  <si>
    <t>$5 Billion - $10 Billion</t>
  </si>
  <si>
    <t>$10 Billion - $15 Billion</t>
  </si>
  <si>
    <t>Greater than $15 Billion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</si>
</sst>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 &quot;tonnes&quot;"/>
    <numFmt numFmtId="165" formatCode="&quot;$&quot;0.00\ &quot;per tonne&quot;"/>
    <numFmt numFmtId="166" formatCode="&quot;$&quot;#,##0.00"/>
  </numFmts>
  <fonts count="2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4"/>
      <color theme="1"/>
      <name val="Aptos Narrow"/>
      <family val="2"/>
      <scheme val="minor"/>
    </font>
    <font>
      <b/>
      <sz val="11"/>
      <name val="Aptos Narrow"/>
      <family val="2"/>
      <scheme val="minor"/>
    </font>
    <font>
      <sz val="11"/>
      <name val="Aptos Narrow"/>
      <family val="2"/>
      <scheme val="minor"/>
    </font>
    <font>
      <b/>
      <sz val="14"/>
      <color theme="0"/>
      <name val="Aptos Narrow"/>
      <family val="2"/>
      <scheme val="minor"/>
    </font>
    <font>
      <sz val="11"/>
      <color rgb="FFFF0000"/>
      <name val="Aptos Narrow"/>
      <family val="2"/>
      <scheme val="minor"/>
    </font>
    <font>
      <b/>
      <sz val="16"/>
      <color rgb="FFFF0000"/>
      <name val="Aptos Narrow"/>
      <family val="2"/>
      <scheme val="minor"/>
    </font>
    <font>
      <b/>
      <sz val="12"/>
      <color theme="1"/>
      <name val="Aptos Narrow"/>
      <family val="2"/>
      <scheme val="minor"/>
    </font>
    <font>
      <b/>
      <sz val="12"/>
      <color rgb="FFFF0000"/>
      <name val="Aptos Narrow"/>
      <family val="2"/>
      <scheme val="minor"/>
    </font>
    <font>
      <b/>
      <sz val="10"/>
      <color theme="0"/>
      <name val="Aptos Narrow"/>
      <family val="2"/>
      <scheme val="minor"/>
    </font>
    <font>
      <b/>
      <sz val="10"/>
      <name val="Aptos Narrow"/>
      <family val="2"/>
      <scheme val="minor"/>
    </font>
    <font>
      <sz val="10"/>
      <color theme="1"/>
      <name val="Aptos Narrow"/>
      <family val="2"/>
      <scheme val="minor"/>
    </font>
    <font>
      <b/>
      <sz val="10"/>
      <color theme="1"/>
      <name val="Aptos Narrow"/>
      <family val="2"/>
      <scheme val="minor"/>
    </font>
    <font>
      <b/>
      <sz val="11"/>
      <color theme="0" tint="-0.249977111117893"/>
      <name val="Aptos Narrow"/>
      <family val="2"/>
      <scheme val="minor"/>
    </font>
    <font>
      <sz val="11"/>
      <color theme="0" tint="-0.249977111117893"/>
      <name val="Aptos Narrow"/>
      <family val="2"/>
      <scheme val="minor"/>
    </font>
    <font>
      <sz val="11"/>
      <color theme="1" tint="0.34998626667073579"/>
      <name val="Aptos Narrow"/>
      <family val="2"/>
      <scheme val="minor"/>
    </font>
    <font>
      <b/>
      <sz val="11"/>
      <color theme="1" tint="0.34998626667073579"/>
      <name val="Aptos Narrow"/>
      <family val="2"/>
      <scheme val="minor"/>
    </font>
    <font>
      <b/>
      <sz val="10"/>
      <color theme="1" tint="0.34998626667073579"/>
      <name val="Aptos Narrow"/>
      <family val="2"/>
      <scheme val="minor"/>
    </font>
    <font>
      <sz val="10"/>
      <name val="Aptos Narrow"/>
      <family val="2"/>
      <scheme val="minor"/>
    </font>
    <font>
      <sz val="12"/>
      <color theme="1"/>
      <name val="Aptos Narrow"/>
      <family val="2"/>
      <scheme val="minor"/>
    </font>
    <font>
      <b/>
      <sz val="10"/>
      <color rgb="FFFF0000"/>
      <name val="Aptos Narrow"/>
      <family val="2"/>
      <scheme val="minor"/>
    </font>
    <font>
      <sz val="14"/>
      <name val="Aptos Narrow"/>
      <family val="2"/>
      <scheme val="minor"/>
    </font>
    <font>
      <b/>
      <sz val="14"/>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1"/>
        <bgColor indexed="64"/>
      </patternFill>
    </fill>
  </fills>
  <borders count="16">
    <border>
      <left/>
      <right/>
      <top/>
      <bottom/>
      <diagonal/>
    </border>
    <border>
      <left style="thick">
        <color indexed="64"/>
      </left>
      <right style="thick">
        <color indexed="64"/>
      </right>
      <top style="thick">
        <color indexed="64"/>
      </top>
      <bottom style="thick">
        <color indexed="64"/>
      </bottom>
      <diagonal/>
    </border>
    <border>
      <left style="thick">
        <color theme="0"/>
      </left>
      <right style="thick">
        <color theme="0"/>
      </right>
      <top style="thick">
        <color theme="0"/>
      </top>
      <bottom style="thick">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diagonal/>
    </border>
    <border>
      <left style="thick">
        <color theme="0"/>
      </left>
      <right style="thick">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0">
    <xf numFmtId="0" fontId="0" fillId="0" borderId="0" xfId="0"/>
    <xf numFmtId="0" fontId="0" fillId="2" borderId="0" xfId="0" applyFill="1"/>
    <xf numFmtId="164" fontId="1" fillId="3" borderId="1" xfId="1" applyNumberFormat="1" applyFont="1" applyFill="1" applyBorder="1" applyAlignment="1" applyProtection="1">
      <alignment horizontal="center" vertical="center"/>
      <protection locked="0"/>
    </xf>
    <xf numFmtId="164" fontId="0" fillId="3" borderId="1" xfId="0" applyNumberFormat="1" applyFill="1" applyBorder="1" applyAlignment="1" applyProtection="1">
      <alignment horizontal="center" vertical="center"/>
      <protection locked="0"/>
    </xf>
    <xf numFmtId="0" fontId="0" fillId="2" borderId="0" xfId="0" applyFill="1" applyAlignment="1" applyProtection="1">
      <alignment vertical="center"/>
      <protection hidden="1"/>
    </xf>
    <xf numFmtId="0" fontId="10" fillId="2" borderId="0" xfId="0" applyFont="1" applyFill="1" applyAlignment="1" applyProtection="1">
      <alignment vertical="center" wrapText="1"/>
      <protection hidden="1"/>
    </xf>
    <xf numFmtId="0" fontId="10" fillId="2" borderId="0" xfId="0" applyFont="1" applyFill="1" applyAlignment="1" applyProtection="1">
      <alignment horizontal="center" vertical="center" wrapText="1"/>
      <protection hidden="1"/>
    </xf>
    <xf numFmtId="0" fontId="6" fillId="2" borderId="0" xfId="0" applyFont="1" applyFill="1" applyAlignment="1" applyProtection="1">
      <alignment vertical="center" wrapText="1"/>
      <protection hidden="1"/>
    </xf>
    <xf numFmtId="0" fontId="0" fillId="2" borderId="3" xfId="0" applyFill="1" applyBorder="1" applyAlignment="1" applyProtection="1">
      <alignment vertical="center"/>
      <protection hidden="1"/>
    </xf>
    <xf numFmtId="0" fontId="0" fillId="2" borderId="4" xfId="0" applyFill="1" applyBorder="1" applyAlignment="1" applyProtection="1">
      <alignment vertical="center"/>
      <protection hidden="1"/>
    </xf>
    <xf numFmtId="0" fontId="0" fillId="2" borderId="5" xfId="0" applyFill="1" applyBorder="1" applyAlignment="1" applyProtection="1">
      <alignment vertical="center"/>
      <protection hidden="1"/>
    </xf>
    <xf numFmtId="0" fontId="0" fillId="2" borderId="6" xfId="0" applyFill="1" applyBorder="1" applyAlignment="1" applyProtection="1">
      <alignment vertical="center"/>
      <protection hidden="1"/>
    </xf>
    <xf numFmtId="0" fontId="3" fillId="2" borderId="0" xfId="0" applyFont="1" applyFill="1" applyAlignment="1" applyProtection="1">
      <alignment vertical="center"/>
      <protection hidden="1"/>
    </xf>
    <xf numFmtId="0" fontId="0" fillId="2" borderId="7" xfId="0" applyFill="1" applyBorder="1" applyAlignment="1" applyProtection="1">
      <alignment vertical="center"/>
      <protection hidden="1"/>
    </xf>
    <xf numFmtId="0" fontId="3" fillId="2" borderId="0" xfId="0" applyFont="1" applyFill="1" applyAlignment="1" applyProtection="1">
      <alignment horizontal="center" vertical="center"/>
      <protection hidden="1"/>
    </xf>
    <xf numFmtId="0" fontId="4" fillId="2" borderId="7" xfId="0" applyFont="1" applyFill="1" applyBorder="1" applyAlignment="1" applyProtection="1">
      <alignment vertical="center"/>
      <protection hidden="1"/>
    </xf>
    <xf numFmtId="0" fontId="0" fillId="2" borderId="8" xfId="0" applyFill="1" applyBorder="1" applyAlignment="1" applyProtection="1">
      <alignment vertical="center"/>
      <protection hidden="1"/>
    </xf>
    <xf numFmtId="0" fontId="0" fillId="2" borderId="9" xfId="0" applyFill="1" applyBorder="1" applyAlignment="1" applyProtection="1">
      <alignment vertical="center"/>
      <protection hidden="1"/>
    </xf>
    <xf numFmtId="0" fontId="0" fillId="2" borderId="10" xfId="0" applyFill="1" applyBorder="1" applyAlignment="1" applyProtection="1">
      <alignment vertical="center"/>
      <protection hidden="1"/>
    </xf>
    <xf numFmtId="0" fontId="0" fillId="2" borderId="0" xfId="0" applyFill="1" applyAlignment="1" applyProtection="1">
      <alignment horizontal="center" vertical="center"/>
      <protection hidden="1"/>
    </xf>
    <xf numFmtId="165" fontId="3" fillId="2" borderId="0" xfId="2" applyNumberFormat="1" applyFont="1" applyFill="1" applyBorder="1" applyAlignment="1" applyProtection="1">
      <alignment horizontal="center" vertical="center"/>
      <protection hidden="1"/>
    </xf>
    <xf numFmtId="166" fontId="2" fillId="2" borderId="0" xfId="0" applyNumberFormat="1" applyFont="1" applyFill="1" applyAlignment="1" applyProtection="1">
      <alignment horizontal="center" vertical="center"/>
      <protection hidden="1"/>
    </xf>
    <xf numFmtId="0" fontId="3" fillId="2" borderId="0" xfId="0" applyFont="1" applyFill="1" applyAlignment="1" applyProtection="1">
      <alignment horizontal="left" vertical="center"/>
      <protection hidden="1"/>
    </xf>
    <xf numFmtId="0" fontId="5" fillId="2" borderId="0" xfId="0" applyFont="1" applyFill="1" applyAlignment="1" applyProtection="1">
      <alignment vertical="center"/>
      <protection hidden="1"/>
    </xf>
    <xf numFmtId="0" fontId="9"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7" fillId="2" borderId="0" xfId="0" applyFont="1" applyFill="1" applyAlignment="1" applyProtection="1">
      <alignment vertical="center"/>
      <protection hidden="1"/>
    </xf>
    <xf numFmtId="0" fontId="6" fillId="3" borderId="0" xfId="0" applyFont="1" applyFill="1" applyAlignment="1" applyProtection="1">
      <alignment vertical="center"/>
      <protection hidden="1"/>
    </xf>
    <xf numFmtId="0" fontId="2" fillId="4" borderId="0" xfId="0" applyFont="1" applyFill="1" applyAlignment="1" applyProtection="1">
      <alignment vertical="center"/>
      <protection hidden="1"/>
    </xf>
    <xf numFmtId="0" fontId="6" fillId="4" borderId="0" xfId="0" applyFont="1" applyFill="1" applyAlignment="1" applyProtection="1">
      <alignment vertical="center"/>
      <protection hidden="1"/>
    </xf>
    <xf numFmtId="0" fontId="4" fillId="4" borderId="0" xfId="0" applyFont="1" applyFill="1" applyAlignment="1" applyProtection="1">
      <alignment vertical="center"/>
      <protection hidden="1"/>
    </xf>
    <xf numFmtId="0" fontId="7" fillId="2" borderId="7" xfId="0" applyFont="1" applyFill="1" applyBorder="1" applyAlignment="1" applyProtection="1">
      <alignment vertical="center"/>
      <protection hidden="1"/>
    </xf>
    <xf numFmtId="0" fontId="3" fillId="2" borderId="9" xfId="0" applyFont="1" applyFill="1" applyBorder="1" applyAlignment="1" applyProtection="1">
      <alignment vertical="center"/>
      <protection hidden="1"/>
    </xf>
    <xf numFmtId="0" fontId="0" fillId="4" borderId="0" xfId="0" applyFill="1" applyAlignment="1" applyProtection="1">
      <alignment vertical="center"/>
      <protection hidden="1"/>
    </xf>
    <xf numFmtId="0" fontId="3" fillId="4" borderId="0" xfId="0" applyFont="1" applyFill="1" applyAlignment="1" applyProtection="1">
      <alignment vertical="center"/>
      <protection hidden="1"/>
    </xf>
    <xf numFmtId="0" fontId="0" fillId="4" borderId="0" xfId="0" applyFill="1" applyAlignment="1" applyProtection="1">
      <alignment horizontal="left" vertical="center"/>
      <protection hidden="1"/>
    </xf>
    <xf numFmtId="0" fontId="4" fillId="5" borderId="0" xfId="0" applyFont="1" applyFill="1" applyAlignment="1" applyProtection="1">
      <alignment vertical="center"/>
      <protection hidden="1"/>
    </xf>
    <xf numFmtId="0" fontId="2" fillId="5" borderId="0" xfId="0" applyFont="1" applyFill="1" applyAlignment="1" applyProtection="1">
      <alignment vertical="center"/>
      <protection hidden="1"/>
    </xf>
    <xf numFmtId="164" fontId="2" fillId="5" borderId="12" xfId="0" applyNumberFormat="1" applyFont="1" applyFill="1" applyBorder="1" applyAlignment="1" applyProtection="1">
      <alignment horizontal="center" vertical="center"/>
      <protection hidden="1"/>
    </xf>
    <xf numFmtId="164" fontId="2" fillId="5" borderId="2" xfId="0" applyNumberFormat="1" applyFont="1" applyFill="1" applyBorder="1" applyAlignment="1" applyProtection="1">
      <alignment horizontal="center" vertical="center"/>
      <protection hidden="1"/>
    </xf>
    <xf numFmtId="0" fontId="11" fillId="2" borderId="0" xfId="0" applyFont="1" applyFill="1" applyAlignment="1" applyProtection="1">
      <alignment horizontal="left" vertical="center"/>
      <protection hidden="1"/>
    </xf>
    <xf numFmtId="166" fontId="8" fillId="2" borderId="0" xfId="0" applyNumberFormat="1"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15" fillId="2" borderId="9" xfId="0" applyFont="1" applyFill="1" applyBorder="1" applyAlignment="1" applyProtection="1">
      <alignment vertical="center"/>
      <protection hidden="1"/>
    </xf>
    <xf numFmtId="0" fontId="15" fillId="2" borderId="4" xfId="0" applyFont="1" applyFill="1" applyBorder="1" applyAlignment="1" applyProtection="1">
      <alignment vertical="center"/>
      <protection hidden="1"/>
    </xf>
    <xf numFmtId="0" fontId="15" fillId="2" borderId="0" xfId="0" applyFont="1" applyFill="1" applyAlignment="1" applyProtection="1">
      <alignment vertical="center"/>
      <protection hidden="1"/>
    </xf>
    <xf numFmtId="0" fontId="16" fillId="2" borderId="0" xfId="0" applyFont="1" applyFill="1" applyAlignment="1" applyProtection="1">
      <alignment vertical="center"/>
      <protection hidden="1"/>
    </xf>
    <xf numFmtId="0" fontId="16" fillId="2" borderId="0" xfId="0" applyFont="1" applyFill="1" applyAlignment="1" applyProtection="1">
      <alignment horizontal="center" vertical="center"/>
      <protection hidden="1"/>
    </xf>
    <xf numFmtId="0" fontId="0" fillId="6" borderId="0" xfId="0" applyFill="1" applyAlignment="1" applyProtection="1">
      <alignment vertical="center"/>
      <protection hidden="1"/>
    </xf>
    <xf numFmtId="0" fontId="3" fillId="6" borderId="0" xfId="0" applyFont="1" applyFill="1" applyAlignment="1" applyProtection="1">
      <alignment horizontal="center" vertical="center"/>
      <protection hidden="1"/>
    </xf>
    <xf numFmtId="0" fontId="0" fillId="6" borderId="0" xfId="0" applyFill="1" applyAlignment="1" applyProtection="1">
      <alignment horizontal="center" vertical="center"/>
      <protection hidden="1"/>
    </xf>
    <xf numFmtId="165" fontId="3" fillId="6" borderId="1" xfId="2" applyNumberFormat="1" applyFont="1" applyFill="1" applyBorder="1" applyAlignment="1" applyProtection="1">
      <alignment horizontal="center" vertical="center"/>
      <protection hidden="1"/>
    </xf>
    <xf numFmtId="0" fontId="17" fillId="6" borderId="0" xfId="0" applyFont="1" applyFill="1" applyAlignment="1" applyProtection="1">
      <alignment horizontal="center" vertical="center"/>
      <protection hidden="1"/>
    </xf>
    <xf numFmtId="0" fontId="18" fillId="6" borderId="0" xfId="0" applyFont="1" applyFill="1" applyAlignment="1" applyProtection="1">
      <alignment vertical="center"/>
      <protection hidden="1"/>
    </xf>
    <xf numFmtId="0" fontId="18" fillId="6" borderId="0" xfId="0" applyFont="1" applyFill="1" applyAlignment="1" applyProtection="1">
      <alignment horizontal="center" vertical="center"/>
      <protection hidden="1"/>
    </xf>
    <xf numFmtId="165" fontId="17" fillId="6" borderId="0" xfId="2" applyNumberFormat="1" applyFont="1" applyFill="1" applyBorder="1" applyAlignment="1" applyProtection="1">
      <alignment horizontal="center" vertical="center"/>
      <protection hidden="1"/>
    </xf>
    <xf numFmtId="0" fontId="0" fillId="7" borderId="0" xfId="0" applyFill="1" applyAlignment="1" applyProtection="1">
      <alignment vertical="center"/>
      <protection hidden="1"/>
    </xf>
    <xf numFmtId="166" fontId="2" fillId="7" borderId="12" xfId="0" applyNumberFormat="1" applyFont="1" applyFill="1" applyBorder="1" applyAlignment="1" applyProtection="1">
      <alignment horizontal="center" vertical="center"/>
      <protection hidden="1"/>
    </xf>
    <xf numFmtId="165" fontId="17" fillId="6" borderId="0" xfId="2" applyNumberFormat="1" applyFont="1" applyFill="1" applyAlignment="1" applyProtection="1">
      <alignment horizontal="center" vertical="center"/>
      <protection hidden="1"/>
    </xf>
    <xf numFmtId="0" fontId="0" fillId="6" borderId="4" xfId="0" applyFill="1" applyBorder="1" applyAlignment="1" applyProtection="1">
      <alignment vertical="center"/>
      <protection hidden="1"/>
    </xf>
    <xf numFmtId="0" fontId="5" fillId="6" borderId="4" xfId="0" applyFont="1" applyFill="1" applyBorder="1" applyAlignment="1" applyProtection="1">
      <alignment vertical="center"/>
      <protection hidden="1"/>
    </xf>
    <xf numFmtId="0" fontId="5" fillId="6" borderId="5" xfId="0" applyFont="1" applyFill="1" applyBorder="1" applyAlignment="1" applyProtection="1">
      <alignment vertical="center"/>
      <protection hidden="1"/>
    </xf>
    <xf numFmtId="0" fontId="0" fillId="6" borderId="6" xfId="0" applyFill="1" applyBorder="1" applyAlignment="1" applyProtection="1">
      <alignment vertical="center"/>
      <protection hidden="1"/>
    </xf>
    <xf numFmtId="0" fontId="5" fillId="6" borderId="7" xfId="0" applyFont="1" applyFill="1" applyBorder="1" applyAlignment="1" applyProtection="1">
      <alignment vertical="center"/>
      <protection hidden="1"/>
    </xf>
    <xf numFmtId="0" fontId="3" fillId="6" borderId="0" xfId="0" applyFont="1" applyFill="1" applyAlignment="1" applyProtection="1">
      <alignment horizontal="left" vertical="center"/>
      <protection hidden="1"/>
    </xf>
    <xf numFmtId="0" fontId="11" fillId="6" borderId="0" xfId="0" applyFont="1" applyFill="1" applyAlignment="1" applyProtection="1">
      <alignment vertical="center"/>
      <protection hidden="1"/>
    </xf>
    <xf numFmtId="0" fontId="0" fillId="6" borderId="8" xfId="0" applyFill="1" applyBorder="1" applyAlignment="1" applyProtection="1">
      <alignment vertical="center"/>
      <protection hidden="1"/>
    </xf>
    <xf numFmtId="0" fontId="11" fillId="6" borderId="9" xfId="0" applyFont="1" applyFill="1" applyBorder="1" applyAlignment="1" applyProtection="1">
      <alignment vertical="center"/>
      <protection hidden="1"/>
    </xf>
    <xf numFmtId="0" fontId="0" fillId="6" borderId="9" xfId="0" applyFill="1" applyBorder="1" applyAlignment="1" applyProtection="1">
      <alignment vertical="center"/>
      <protection hidden="1"/>
    </xf>
    <xf numFmtId="0" fontId="5" fillId="6" borderId="9" xfId="0" applyFont="1" applyFill="1" applyBorder="1" applyAlignment="1" applyProtection="1">
      <alignment vertical="center"/>
      <protection hidden="1"/>
    </xf>
    <xf numFmtId="0" fontId="5" fillId="6" borderId="10" xfId="0" applyFont="1" applyFill="1" applyBorder="1" applyAlignment="1" applyProtection="1">
      <alignment vertical="center"/>
      <protection hidden="1"/>
    </xf>
    <xf numFmtId="166" fontId="8" fillId="8" borderId="2" xfId="0" applyNumberFormat="1" applyFont="1" applyFill="1" applyBorder="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11" fillId="6" borderId="6" xfId="0" applyFont="1" applyFill="1" applyBorder="1" applyAlignment="1" applyProtection="1">
      <alignment vertical="center"/>
      <protection hidden="1"/>
    </xf>
    <xf numFmtId="0" fontId="5" fillId="6" borderId="0" xfId="0" applyFont="1" applyFill="1" applyAlignment="1" applyProtection="1">
      <alignment vertical="center"/>
      <protection hidden="1"/>
    </xf>
    <xf numFmtId="0" fontId="0" fillId="6" borderId="3" xfId="0" applyFill="1" applyBorder="1" applyAlignment="1" applyProtection="1">
      <alignment vertical="center"/>
      <protection hidden="1"/>
    </xf>
    <xf numFmtId="0" fontId="3" fillId="6" borderId="6" xfId="0" applyFont="1" applyFill="1" applyBorder="1" applyAlignment="1" applyProtection="1">
      <alignment horizontal="left" vertical="center"/>
      <protection hidden="1"/>
    </xf>
    <xf numFmtId="0" fontId="11" fillId="6" borderId="0" xfId="0" applyFont="1" applyFill="1" applyAlignment="1" applyProtection="1">
      <alignment horizontal="left" vertical="center"/>
      <protection hidden="1"/>
    </xf>
    <xf numFmtId="0" fontId="11" fillId="6" borderId="8" xfId="0" applyFont="1" applyFill="1" applyBorder="1" applyAlignment="1" applyProtection="1">
      <alignment vertical="center"/>
      <protection hidden="1"/>
    </xf>
    <xf numFmtId="0" fontId="7" fillId="6" borderId="0" xfId="0" applyFont="1" applyFill="1" applyAlignment="1" applyProtection="1">
      <alignment vertical="center"/>
      <protection hidden="1"/>
    </xf>
    <xf numFmtId="0" fontId="6" fillId="6" borderId="0" xfId="0" applyFont="1" applyFill="1" applyAlignment="1" applyProtection="1">
      <alignment vertical="center"/>
      <protection hidden="1"/>
    </xf>
    <xf numFmtId="166" fontId="2" fillId="7" borderId="0" xfId="0" applyNumberFormat="1" applyFont="1" applyFill="1" applyAlignment="1" applyProtection="1">
      <alignment horizontal="center" vertical="center"/>
      <protection hidden="1"/>
    </xf>
    <xf numFmtId="165" fontId="3" fillId="6" borderId="0" xfId="2" applyNumberFormat="1" applyFont="1" applyFill="1" applyBorder="1" applyAlignment="1" applyProtection="1">
      <alignment horizontal="center" vertical="center"/>
      <protection hidden="1"/>
    </xf>
    <xf numFmtId="0" fontId="19" fillId="7" borderId="0" xfId="0" applyFont="1" applyFill="1" applyAlignment="1" applyProtection="1">
      <alignment vertical="center"/>
      <protection hidden="1"/>
    </xf>
    <xf numFmtId="166" fontId="20" fillId="7" borderId="0" xfId="0" applyNumberFormat="1" applyFont="1" applyFill="1" applyAlignment="1" applyProtection="1">
      <alignment horizontal="center" vertical="center"/>
      <protection hidden="1"/>
    </xf>
    <xf numFmtId="0" fontId="19" fillId="7" borderId="15" xfId="0" applyFont="1" applyFill="1" applyBorder="1" applyAlignment="1" applyProtection="1">
      <alignment vertical="center"/>
      <protection hidden="1"/>
    </xf>
    <xf numFmtId="166" fontId="13" fillId="7" borderId="12" xfId="0" applyNumberFormat="1" applyFont="1" applyFill="1" applyBorder="1" applyAlignment="1" applyProtection="1">
      <alignment horizontal="center" vertical="center"/>
      <protection hidden="1"/>
    </xf>
    <xf numFmtId="166" fontId="14" fillId="7" borderId="2" xfId="0" applyNumberFormat="1" applyFont="1" applyFill="1" applyBorder="1" applyAlignment="1" applyProtection="1">
      <alignment horizontal="center" vertical="center"/>
      <protection hidden="1"/>
    </xf>
    <xf numFmtId="166" fontId="13" fillId="7" borderId="2" xfId="0" applyNumberFormat="1" applyFont="1" applyFill="1" applyBorder="1" applyAlignment="1" applyProtection="1">
      <alignment horizontal="center" vertical="center"/>
      <protection hidden="1"/>
    </xf>
    <xf numFmtId="166" fontId="2" fillId="7" borderId="2" xfId="0" applyNumberFormat="1" applyFont="1" applyFill="1" applyBorder="1" applyAlignment="1" applyProtection="1">
      <alignment horizontal="center" vertical="center"/>
      <protection hidden="1"/>
    </xf>
    <xf numFmtId="166" fontId="21" fillId="7" borderId="12" xfId="0" applyNumberFormat="1" applyFont="1" applyFill="1" applyBorder="1" applyAlignment="1" applyProtection="1">
      <alignment horizontal="center" vertical="center"/>
      <protection hidden="1"/>
    </xf>
    <xf numFmtId="165" fontId="3" fillId="6" borderId="0" xfId="2" applyNumberFormat="1" applyFont="1" applyFill="1" applyAlignment="1" applyProtection="1">
      <alignment horizontal="center" vertical="center"/>
      <protection hidden="1"/>
    </xf>
    <xf numFmtId="0" fontId="22" fillId="6" borderId="0" xfId="0" applyFont="1" applyFill="1" applyAlignment="1" applyProtection="1">
      <alignment vertical="center"/>
      <protection hidden="1"/>
    </xf>
    <xf numFmtId="0" fontId="6" fillId="6" borderId="0" xfId="0" applyFont="1" applyFill="1" applyAlignment="1" applyProtection="1">
      <alignment horizontal="center" vertical="center"/>
      <protection hidden="1"/>
    </xf>
    <xf numFmtId="0" fontId="22" fillId="6" borderId="0" xfId="0" applyFont="1" applyFill="1" applyAlignment="1" applyProtection="1">
      <alignment horizontal="center" vertical="center"/>
      <protection hidden="1"/>
    </xf>
    <xf numFmtId="165" fontId="14" fillId="6" borderId="0" xfId="2" applyNumberFormat="1" applyFont="1" applyFill="1" applyBorder="1" applyAlignment="1" applyProtection="1">
      <alignment horizontal="center" vertical="center"/>
      <protection hidden="1"/>
    </xf>
    <xf numFmtId="0" fontId="11" fillId="6" borderId="4" xfId="0" applyFont="1" applyFill="1" applyBorder="1" applyAlignment="1" applyProtection="1">
      <alignment vertical="center"/>
      <protection hidden="1"/>
    </xf>
    <xf numFmtId="0" fontId="23" fillId="6" borderId="0" xfId="0" applyFont="1" applyFill="1" applyAlignment="1" applyProtection="1">
      <alignment vertical="center"/>
      <protection hidden="1"/>
    </xf>
    <xf numFmtId="165" fontId="6" fillId="6" borderId="1" xfId="2" applyNumberFormat="1" applyFont="1" applyFill="1" applyBorder="1" applyAlignment="1" applyProtection="1">
      <alignment horizontal="center" vertical="center"/>
      <protection hidden="1"/>
    </xf>
    <xf numFmtId="165" fontId="6" fillId="6" borderId="0" xfId="2" applyNumberFormat="1" applyFont="1" applyFill="1" applyBorder="1" applyAlignment="1" applyProtection="1">
      <alignment horizontal="center" vertical="center"/>
      <protection hidden="1"/>
    </xf>
    <xf numFmtId="0" fontId="5" fillId="6" borderId="0" xfId="0" applyFont="1" applyFill="1" applyAlignment="1" applyProtection="1">
      <alignment horizontal="center" vertical="center"/>
      <protection hidden="1"/>
    </xf>
    <xf numFmtId="0" fontId="24" fillId="2" borderId="0" xfId="0" applyFont="1" applyFill="1" applyAlignment="1" applyProtection="1">
      <alignment horizontal="left" vertical="center" wrapText="1"/>
      <protection hidden="1"/>
    </xf>
    <xf numFmtId="0" fontId="26" fillId="2" borderId="0" xfId="0" applyFont="1" applyFill="1" applyAlignment="1" applyProtection="1">
      <alignment horizontal="center" vertical="center" wrapText="1"/>
      <protection hidden="1"/>
    </xf>
    <xf numFmtId="0" fontId="10" fillId="2" borderId="0" xfId="0" applyFont="1" applyFill="1" applyAlignment="1" applyProtection="1">
      <alignment horizontal="center" vertical="center" wrapText="1"/>
      <protection hidden="1"/>
    </xf>
    <xf numFmtId="0" fontId="0" fillId="4" borderId="0" xfId="0" applyFill="1" applyAlignment="1" applyProtection="1">
      <alignment horizontal="left" vertical="center"/>
      <protection hidden="1"/>
    </xf>
    <xf numFmtId="0" fontId="0" fillId="4" borderId="11" xfId="0" applyFill="1" applyBorder="1" applyAlignment="1" applyProtection="1">
      <alignment horizontal="left" vertical="center"/>
      <protection hidden="1"/>
    </xf>
    <xf numFmtId="0" fontId="6" fillId="3" borderId="13"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12" fillId="2" borderId="0" xfId="0" applyFont="1" applyFill="1" applyAlignment="1" applyProtection="1">
      <alignment horizontal="left" vertical="center" wrapText="1"/>
      <protection hidden="1"/>
    </xf>
    <xf numFmtId="164" fontId="0" fillId="3" borderId="1" xfId="1" applyNumberFormat="1" applyFont="1" applyFill="1" applyBorder="1" applyAlignment="1" applyProtection="1">
      <alignment horizontal="center" vertical="center"/>
      <protection locked="0"/>
    </xf>
  </cellXfs>
  <cellStyles count="3">
    <cellStyle name="Comma" xfId="1" builtinId="3"/>
    <cellStyle name="Currency" xfId="2" builtinId="4"/>
    <cellStyle name="Normal" xfId="0" builtinId="0"/>
  </cellStyles>
  <dxfs count="2">
    <dxf>
      <font>
        <color theme="9" tint="-0.499984740745262"/>
      </font>
      <fill>
        <patternFill>
          <bgColor theme="9" tint="-0.499984740745262"/>
        </patternFill>
      </fill>
      <border>
        <left/>
        <right/>
        <top/>
        <bottom/>
        <vertical/>
        <horizontal/>
      </border>
    </dxf>
    <dxf>
      <font>
        <color theme="9" tint="0.79998168889431442"/>
      </font>
      <fill>
        <patternFill>
          <bgColor theme="9" tint="0.79998168889431442"/>
        </patternFill>
      </fill>
      <border>
        <left/>
        <right/>
        <top/>
        <bottom/>
      </border>
    </dxf>
  </dxfs>
  <tableStyles count="0" defaultTableStyle="TableStyleMedium2" defaultPivotStyle="PivotStyleLight16"/>
  <colors>
    <mruColors>
      <color rgb="FF779B49"/>
      <color rgb="FFC7D6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571500</xdr:colOff>
      <xdr:row>3</xdr:row>
      <xdr:rowOff>25400</xdr:rowOff>
    </xdr:from>
    <xdr:to>
      <xdr:col>14</xdr:col>
      <xdr:colOff>533400</xdr:colOff>
      <xdr:row>32</xdr:row>
      <xdr:rowOff>31750</xdr:rowOff>
    </xdr:to>
    <xdr:sp macro="" textlink="">
      <xdr:nvSpPr>
        <xdr:cNvPr id="2" name="TextBox 1">
          <a:extLst>
            <a:ext uri="{FF2B5EF4-FFF2-40B4-BE49-F238E27FC236}">
              <a16:creationId xmlns:a16="http://schemas.microsoft.com/office/drawing/2014/main" id="{F1E97D84-D344-972B-80E7-51293045503D}"/>
            </a:ext>
          </a:extLst>
        </xdr:cNvPr>
        <xdr:cNvSpPr txBox="1"/>
      </xdr:nvSpPr>
      <xdr:spPr>
        <a:xfrm>
          <a:off x="571500" y="577850"/>
          <a:ext cx="8496300" cy="534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AU" sz="1200">
              <a:solidFill>
                <a:schemeClr val="dk1"/>
              </a:solidFill>
              <a:effectLst/>
              <a:latin typeface="+mn-lt"/>
              <a:ea typeface="+mn-ea"/>
              <a:cs typeface="+mn-cs"/>
            </a:rPr>
            <a:t>Disclaimer</a:t>
          </a:r>
        </a:p>
        <a:p>
          <a:endParaRPr lang="en-AU" sz="1200">
            <a:solidFill>
              <a:schemeClr val="dk1"/>
            </a:solidFill>
            <a:effectLst/>
            <a:latin typeface="+mn-lt"/>
            <a:ea typeface="+mn-ea"/>
            <a:cs typeface="+mn-cs"/>
          </a:endParaRPr>
        </a:p>
        <a:p>
          <a:r>
            <a:rPr lang="en-AU" sz="1200">
              <a:solidFill>
                <a:schemeClr val="dk1"/>
              </a:solidFill>
              <a:effectLst/>
              <a:latin typeface="+mn-lt"/>
              <a:ea typeface="+mn-ea"/>
              <a:cs typeface="+mn-cs"/>
            </a:rPr>
            <a:t>This calculator is to be used in conjunction with the Consultation Paper.</a:t>
          </a:r>
        </a:p>
        <a:p>
          <a:r>
            <a:rPr lang="en-AU" sz="1200">
              <a:solidFill>
                <a:schemeClr val="dk1"/>
              </a:solidFill>
              <a:effectLst/>
              <a:latin typeface="+mn-lt"/>
              <a:ea typeface="+mn-ea"/>
              <a:cs typeface="+mn-cs"/>
            </a:rPr>
            <a:t> </a:t>
          </a:r>
        </a:p>
        <a:p>
          <a:r>
            <a:rPr lang="en-AU" sz="1200">
              <a:solidFill>
                <a:schemeClr val="dk1"/>
              </a:solidFill>
              <a:effectLst/>
              <a:latin typeface="+mn-lt"/>
              <a:ea typeface="+mn-ea"/>
              <a:cs typeface="+mn-cs"/>
            </a:rPr>
            <a:t>The Consultation Paper has been prepared by the Australian Packaging Covenant Organisation Ltd (ABN 99 056 538 480) to inform and facilitate consultation with APCO Members, stakeholders and other interested parties regarding proposed changes to the packaging stewardship system in Australia, including the implementation of APCO’s 2030 Strategic Plan and associated funding models.</a:t>
          </a:r>
        </a:p>
        <a:p>
          <a:r>
            <a:rPr lang="en-AU" sz="1200">
              <a:solidFill>
                <a:schemeClr val="dk1"/>
              </a:solidFill>
              <a:effectLst/>
              <a:latin typeface="+mn-lt"/>
              <a:ea typeface="+mn-ea"/>
              <a:cs typeface="+mn-cs"/>
            </a:rPr>
            <a:t> </a:t>
          </a:r>
        </a:p>
        <a:p>
          <a:r>
            <a:rPr lang="en-AU" sz="1200">
              <a:solidFill>
                <a:schemeClr val="dk1"/>
              </a:solidFill>
              <a:effectLst/>
              <a:latin typeface="+mn-lt"/>
              <a:ea typeface="+mn-ea"/>
              <a:cs typeface="+mn-cs"/>
            </a:rPr>
            <a:t>This paper and this document is intended to provide general information only. It does not constitute legal, financial, or professional advice and must not be relied upon as such. </a:t>
          </a:r>
        </a:p>
        <a:p>
          <a:r>
            <a:rPr lang="en-AU" sz="1200">
              <a:solidFill>
                <a:schemeClr val="dk1"/>
              </a:solidFill>
              <a:effectLst/>
              <a:latin typeface="+mn-lt"/>
              <a:ea typeface="+mn-ea"/>
              <a:cs typeface="+mn-cs"/>
            </a:rPr>
            <a:t> </a:t>
          </a:r>
        </a:p>
        <a:p>
          <a:r>
            <a:rPr lang="en-AU" sz="1200">
              <a:solidFill>
                <a:schemeClr val="dk1"/>
              </a:solidFill>
              <a:effectLst/>
              <a:latin typeface="+mn-lt"/>
              <a:ea typeface="+mn-ea"/>
              <a:cs typeface="+mn-cs"/>
            </a:rPr>
            <a:t>APCO makes no representations or warranties as to the accuracy, completeness, currency or fitness for purpose of the content of this document and disclaims all liability for any loss or damage howsoever arising (including through negligence) which may be suffered as a result of or in connection with the use of or reliance on the information contained in this document or Consultation Paper.</a:t>
          </a:r>
        </a:p>
        <a:p>
          <a:r>
            <a:rPr lang="en-AU" sz="1200">
              <a:solidFill>
                <a:schemeClr val="dk1"/>
              </a:solidFill>
              <a:effectLst/>
              <a:latin typeface="+mn-lt"/>
              <a:ea typeface="+mn-ea"/>
              <a:cs typeface="+mn-cs"/>
            </a:rPr>
            <a:t> </a:t>
          </a:r>
        </a:p>
        <a:p>
          <a:r>
            <a:rPr lang="en-AU" sz="1200">
              <a:solidFill>
                <a:schemeClr val="dk1"/>
              </a:solidFill>
              <a:effectLst/>
              <a:latin typeface="+mn-lt"/>
              <a:ea typeface="+mn-ea"/>
              <a:cs typeface="+mn-cs"/>
            </a:rPr>
            <a:t>Any scenarios, models, data, projections, or indicative fees provided in this document are estimates, based on available information at the time of publication, and for illustration purposes only.  They may change as APCO develops and implements its 2030 Strategic Plan, and without notice. APCO does not guarantee the final form or implementation of any proposal described herein. Readers should seek independent advice and conduct their own due diligence before making decisions or providing submissions based on this Consultation Paper.</a:t>
          </a:r>
        </a:p>
        <a:p>
          <a:r>
            <a:rPr lang="en-AU" sz="1200">
              <a:solidFill>
                <a:schemeClr val="dk1"/>
              </a:solidFill>
              <a:effectLst/>
              <a:latin typeface="+mn-lt"/>
              <a:ea typeface="+mn-ea"/>
              <a:cs typeface="+mn-cs"/>
            </a:rPr>
            <a:t> </a:t>
          </a:r>
        </a:p>
        <a:p>
          <a:r>
            <a:rPr lang="en-AU" sz="1200">
              <a:solidFill>
                <a:schemeClr val="dk1"/>
              </a:solidFill>
              <a:effectLst/>
              <a:latin typeface="+mn-lt"/>
              <a:ea typeface="+mn-ea"/>
              <a:cs typeface="+mn-cs"/>
            </a:rPr>
            <a:t>This Consultation Paper and this document are not binding on APCO, and the inclusion of any proposal or option does not constitute an endorsement, obligation, or commitment by APCO to proceed with that option.  APCO may ultimately implement its 2030 Strategic Plan under one or a combination of the proposal and options set out below, or on a completely different basis depending on a number of factors, including the responses that it receives to this Consultation Paper.</a:t>
          </a:r>
        </a:p>
        <a:p>
          <a:endParaRPr lang="en-AU"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0</xdr:row>
      <xdr:rowOff>171450</xdr:rowOff>
    </xdr:from>
    <xdr:to>
      <xdr:col>22</xdr:col>
      <xdr:colOff>63500</xdr:colOff>
      <xdr:row>11</xdr:row>
      <xdr:rowOff>25400</xdr:rowOff>
    </xdr:to>
    <xdr:sp macro="" textlink="">
      <xdr:nvSpPr>
        <xdr:cNvPr id="2918" name="TextBox 1">
          <a:extLst>
            <a:ext uri="{FF2B5EF4-FFF2-40B4-BE49-F238E27FC236}">
              <a16:creationId xmlns:a16="http://schemas.microsoft.com/office/drawing/2014/main" id="{B5685181-9565-8C35-3C8F-BD13DE9EDC6A}"/>
            </a:ext>
          </a:extLst>
        </xdr:cNvPr>
        <xdr:cNvSpPr txBox="1"/>
      </xdr:nvSpPr>
      <xdr:spPr>
        <a:xfrm>
          <a:off x="336550" y="171450"/>
          <a:ext cx="12439650" cy="1879600"/>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ctr"/>
          <a:r>
            <a:rPr lang="en-AU" sz="1400" b="1" i="0" u="none" strike="noStrike">
              <a:effectLst/>
              <a:latin typeface="+mn-lt"/>
              <a:ea typeface="+mn-ea"/>
              <a:cs typeface="+mn-cs"/>
            </a:rPr>
            <a:t>APCO has developed this fee calculator to</a:t>
          </a:r>
          <a:r>
            <a:rPr lang="en-AU" sz="1400" b="1" i="0" u="none" strike="noStrike" baseline="0">
              <a:effectLst/>
              <a:latin typeface="+mn-lt"/>
              <a:ea typeface="+mn-ea"/>
              <a:cs typeface="+mn-cs"/>
            </a:rPr>
            <a:t> support calculation of </a:t>
          </a:r>
          <a:r>
            <a:rPr lang="en-AU" sz="1400" b="1" i="0" u="none" strike="noStrike">
              <a:effectLst/>
              <a:latin typeface="+mn-lt"/>
              <a:ea typeface="+mn-ea"/>
              <a:cs typeface="+mn-cs"/>
            </a:rPr>
            <a:t>potential Membership fees in FY27 for the scenarios presented in APCO's 2025 Consultation Paper.</a:t>
          </a:r>
          <a:r>
            <a:rPr lang="en-AU" sz="1400" b="1" i="0" u="none" strike="noStrike" baseline="0">
              <a:effectLst/>
              <a:latin typeface="+mn-lt"/>
              <a:ea typeface="+mn-ea"/>
              <a:cs typeface="+mn-cs"/>
            </a:rPr>
            <a:t> </a:t>
          </a:r>
        </a:p>
        <a:p>
          <a:pPr marL="0" indent="0" algn="ctr"/>
          <a:endParaRPr lang="en-AU" sz="1400" b="1" i="0" u="none" strike="noStrike" baseline="0">
            <a:effectLst/>
            <a:latin typeface="+mn-lt"/>
            <a:ea typeface="+mn-ea"/>
            <a:cs typeface="+mn-cs"/>
          </a:endParaRPr>
        </a:p>
        <a:p>
          <a:pPr marL="0" indent="0" algn="ctr"/>
          <a:r>
            <a:rPr lang="en-AU" sz="1400" b="1" i="0" u="none" strike="noStrike" baseline="0">
              <a:solidFill>
                <a:srgbClr val="FF0000"/>
              </a:solidFill>
              <a:effectLst/>
              <a:latin typeface="+mn-lt"/>
              <a:ea typeface="+mn-ea"/>
              <a:cs typeface="+mn-cs"/>
            </a:rPr>
            <a:t>***</a:t>
          </a:r>
          <a:r>
            <a:rPr lang="en-AU" sz="1400" b="1" i="0" u="none" strike="noStrike">
              <a:solidFill>
                <a:srgbClr val="FF0000"/>
              </a:solidFill>
              <a:effectLst/>
              <a:latin typeface="+mn-lt"/>
              <a:ea typeface="+mn-ea"/>
              <a:cs typeface="+mn-cs"/>
            </a:rPr>
            <a:t>The fee estimates provided are indicative only, based on current limited data. Actual fees, calculation methods, and exclusions will be determined following  consultation and may differ materially***</a:t>
          </a:r>
          <a:br>
            <a:rPr lang="en-AU" sz="1400" b="1" i="0" u="none" strike="noStrike">
              <a:effectLst/>
              <a:latin typeface="+mn-lt"/>
              <a:ea typeface="+mn-ea"/>
              <a:cs typeface="+mn-cs"/>
            </a:rPr>
          </a:br>
          <a:br>
            <a:rPr lang="en-AU" sz="1400" b="1" i="0" u="none" strike="noStrike">
              <a:effectLst/>
              <a:latin typeface="+mn-lt"/>
              <a:ea typeface="+mn-ea"/>
              <a:cs typeface="+mn-cs"/>
            </a:rPr>
          </a:br>
          <a:r>
            <a:rPr lang="en-AU" sz="1400" b="1" i="0" u="none" strike="noStrike">
              <a:effectLst/>
              <a:latin typeface="+mn-lt"/>
              <a:ea typeface="+mn-ea"/>
              <a:cs typeface="+mn-cs"/>
            </a:rPr>
            <a:t>If you have any questions around how to fill in the fee calculator or its results, please get in touch via project2030@apco.org.au</a:t>
          </a:r>
          <a:r>
            <a:rPr lang="en-AU" sz="1400" b="1"/>
            <a:t> </a:t>
          </a:r>
        </a:p>
        <a:p>
          <a:pPr marL="0" indent="0" algn="ctr"/>
          <a:endParaRPr lang="en-AU" sz="1400" b="1" i="0" u="none" strike="noStrike">
            <a:solidFill>
              <a:srgbClr val="000000"/>
            </a:solidFill>
            <a:latin typeface="Aptos Narrow" panose="020B0004020202020204" pitchFamily="34" charset="0"/>
          </a:endParaRPr>
        </a:p>
        <a:p>
          <a:pPr marL="0" indent="0" algn="ctr"/>
          <a:r>
            <a:rPr lang="en-AU" sz="1400" b="1" i="0" u="none" strike="noStrike">
              <a:solidFill>
                <a:srgbClr val="000000"/>
              </a:solidFill>
              <a:latin typeface="Aptos Narrow" panose="020B0004020202020204" pitchFamily="34" charset="0"/>
            </a:rPr>
            <a:t>INSTRUCTIONS</a:t>
          </a:r>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ctr"/>
          <a:endParaRPr lang="en-US" sz="1200" b="1" i="0" u="none" strike="noStrike">
            <a:solidFill>
              <a:srgbClr val="000000"/>
            </a:solidFill>
            <a:latin typeface="Aptos Narrow" panose="020B0004020202020204" pitchFamily="34" charset="0"/>
          </a:endParaRPr>
        </a:p>
        <a:p>
          <a:pPr marL="0" indent="0" algn="ctr"/>
          <a:endParaRPr lang="en-US" sz="1200" b="1" i="0" u="none" strike="noStrike">
            <a:solidFill>
              <a:srgbClr val="000000"/>
            </a:solidFill>
            <a:latin typeface="Aptos Narrow" panose="020B0004020202020204" pitchFamily="34" charset="0"/>
          </a:endParaRPr>
        </a:p>
        <a:p>
          <a:pPr marL="0" indent="0" algn="ctr"/>
          <a:endParaRPr lang="en-US" sz="1200" b="1" i="0" u="none" strike="noStrike">
            <a:solidFill>
              <a:srgbClr val="000000"/>
            </a:solidFill>
            <a:latin typeface="Aptos Narrow" panose="020B0004020202020204" pitchFamily="34" charset="0"/>
          </a:endParaRPr>
        </a:p>
        <a:p>
          <a:pPr marL="0" indent="0" algn="ctr"/>
          <a:endParaRPr lang="en-US" sz="1200" b="1" i="0" u="none" strike="noStrike">
            <a:solidFill>
              <a:srgbClr val="000000"/>
            </a:solidFill>
            <a:latin typeface="Aptos Narrow" panose="020B0004020202020204" pitchFamily="34" charset="0"/>
          </a:endParaRPr>
        </a:p>
        <a:p>
          <a:pPr marL="0" indent="0" algn="ctr"/>
          <a:endParaRPr lang="en-US" sz="1200" b="1" i="0" u="none" strike="noStrike">
            <a:solidFill>
              <a:srgbClr val="000000"/>
            </a:solidFill>
            <a:latin typeface="Aptos Narrow" panose="020B0004020202020204" pitchFamily="34" charset="0"/>
          </a:endParaRPr>
        </a:p>
        <a:p>
          <a:pPr marL="0" indent="0" algn="ctr"/>
          <a:endParaRPr lang="en-US" sz="1200" b="0"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200" b="1"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a:p>
          <a:pPr marL="0" indent="0" algn="l"/>
          <a:endParaRPr lang="en-US" sz="1400" b="0" i="0" u="none" strike="noStrike">
            <a:solidFill>
              <a:srgbClr val="000000"/>
            </a:solidFill>
            <a:latin typeface="Aptos Narrow" panose="020B0004020202020204" pitchFamily="34" charset="0"/>
          </a:endParaRPr>
        </a:p>
      </xdr:txBody>
    </xdr:sp>
    <xdr:clientData/>
  </xdr:twoCellAnchor>
  <xdr:twoCellAnchor>
    <xdr:from>
      <xdr:col>1</xdr:col>
      <xdr:colOff>95250</xdr:colOff>
      <xdr:row>11</xdr:row>
      <xdr:rowOff>120650</xdr:rowOff>
    </xdr:from>
    <xdr:to>
      <xdr:col>22</xdr:col>
      <xdr:colOff>292100</xdr:colOff>
      <xdr:row>48</xdr:row>
      <xdr:rowOff>95250</xdr:rowOff>
    </xdr:to>
    <xdr:sp macro="" textlink="">
      <xdr:nvSpPr>
        <xdr:cNvPr id="2954" name="Rectangle 8">
          <a:extLst>
            <a:ext uri="{FF2B5EF4-FFF2-40B4-BE49-F238E27FC236}">
              <a16:creationId xmlns:a16="http://schemas.microsoft.com/office/drawing/2014/main" id="{58EE8DE7-47C6-7EFC-BE51-495A56F52D07}"/>
            </a:ext>
          </a:extLst>
        </xdr:cNvPr>
        <xdr:cNvSpPr/>
      </xdr:nvSpPr>
      <xdr:spPr>
        <a:xfrm>
          <a:off x="374650" y="2146300"/>
          <a:ext cx="12630150" cy="6896100"/>
        </a:xfrm>
        <a:prstGeom prst="rect">
          <a:avLst/>
        </a:prstGeom>
        <a:no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2</xdr:col>
      <xdr:colOff>146050</xdr:colOff>
      <xdr:row>11</xdr:row>
      <xdr:rowOff>139700</xdr:rowOff>
    </xdr:from>
    <xdr:to>
      <xdr:col>21</xdr:col>
      <xdr:colOff>142875</xdr:colOff>
      <xdr:row>48</xdr:row>
      <xdr:rowOff>44450</xdr:rowOff>
    </xdr:to>
    <xdr:pic>
      <xdr:nvPicPr>
        <xdr:cNvPr id="2955" name="Picture 9">
          <a:extLst>
            <a:ext uri="{FF2B5EF4-FFF2-40B4-BE49-F238E27FC236}">
              <a16:creationId xmlns:a16="http://schemas.microsoft.com/office/drawing/2014/main" id="{A69EE72F-B941-8654-3117-17644B293C0F}"/>
            </a:ext>
          </a:extLst>
        </xdr:cNvPr>
        <xdr:cNvPicPr>
          <a:picLocks noChangeAspect="1"/>
        </xdr:cNvPicPr>
      </xdr:nvPicPr>
      <xdr:blipFill>
        <a:blip xmlns:r="http://schemas.openxmlformats.org/officeDocument/2006/relationships" r:embed="rId1"/>
        <a:stretch>
          <a:fillRect/>
        </a:stretch>
      </xdr:blipFill>
      <xdr:spPr>
        <a:xfrm>
          <a:off x="666750" y="2165350"/>
          <a:ext cx="11582400" cy="67119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140BF-FB04-4F18-8FB0-E033CA348A22}">
  <dimension ref="A1:A35"/>
  <sheetViews>
    <sheetView showGridLines="0" tabSelected="1" workbookViewId="0">
      <selection activeCell="N35" sqref="N35"/>
    </sheetView>
  </sheetViews>
  <sheetFormatPr defaultColWidth="0" defaultRowHeight="14.5" zeroHeight="1" x14ac:dyDescent="0.35"/>
  <cols>
    <col min="1" max="16" width="8.7265625" customWidth="1"/>
    <col min="17"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sheetData>
  <sheetProtection algorithmName="SHA-512" hashValue="WFv84e3glDavKG9EBkVKuk+14vnD+KsB5pSTbf0zATA3jQwxhHJk20WaqiZA4I9/lgmJAIaLlWl5xHieO+pQGw==" saltValue="BEYXgq+GCYTmEHehMfsSN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4F9C4-432E-421D-B55F-E143D7B343C2}">
  <sheetPr codeName="Sheet1"/>
  <dimension ref="A1:Y50"/>
  <sheetViews>
    <sheetView workbookViewId="0">
      <selection activeCell="K50" sqref="K50"/>
    </sheetView>
  </sheetViews>
  <sheetFormatPr defaultColWidth="0" defaultRowHeight="14.5" zeroHeight="1" x14ac:dyDescent="0.35"/>
  <cols>
    <col min="1" max="1" width="4" style="1" customWidth="1"/>
    <col min="2" max="2" width="3.453125" style="1" customWidth="1"/>
    <col min="3" max="23" width="8.7265625" style="1" customWidth="1"/>
    <col min="24" max="24" width="8.7265625" style="1" hidden="1" customWidth="1"/>
    <col min="25" max="25" width="33.54296875" style="1" hidden="1" customWidth="1"/>
    <col min="26" max="16384" width="8.7265625" style="1"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ht="23.15" customHeight="1"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sheetData>
  <sheetProtection algorithmName="SHA-512" hashValue="JYTB1Yh/l3ziyRG0vrQTcrKxe4zvVD/FqLfl4GgEZdHKrpZlh4zXBr/4IA/tKtZ61bwihX57nuwyutmJ/4AkDQ==" saltValue="AI1RR4Jav7Djkutm7TQp+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486E8-D37E-4060-BA98-DB4B01FFF915}">
  <sheetPr codeName="Sheet2"/>
  <dimension ref="A1:S74"/>
  <sheetViews>
    <sheetView topLeftCell="A22" zoomScaleNormal="100" workbookViewId="0">
      <selection activeCell="F9" sqref="F9:G9"/>
    </sheetView>
  </sheetViews>
  <sheetFormatPr defaultColWidth="0" defaultRowHeight="14.5" zeroHeight="1" x14ac:dyDescent="0.35"/>
  <cols>
    <col min="1" max="1" width="3.54296875" style="4" customWidth="1"/>
    <col min="2" max="2" width="2.7265625" style="4" customWidth="1"/>
    <col min="3" max="3" width="3.54296875" style="4" customWidth="1"/>
    <col min="4" max="4" width="3.1796875" style="4" bestFit="1" customWidth="1"/>
    <col min="5" max="5" width="24.1796875" style="4" customWidth="1"/>
    <col min="6" max="6" width="29.54296875" style="4" customWidth="1"/>
    <col min="7" max="7" width="14.81640625" style="4" customWidth="1"/>
    <col min="8" max="8" width="3.1796875" style="4" customWidth="1"/>
    <col min="9" max="9" width="3.26953125" style="4" customWidth="1"/>
    <col min="10" max="10" width="3.1796875" style="4" customWidth="1"/>
    <col min="11" max="11" width="16.81640625" style="4" customWidth="1"/>
    <col min="12" max="12" width="4.54296875" style="4" customWidth="1"/>
    <col min="13" max="13" width="17.54296875" style="4" customWidth="1"/>
    <col min="14" max="14" width="4.54296875" style="4" customWidth="1"/>
    <col min="15" max="15" width="2.54296875" style="4" customWidth="1"/>
    <col min="16" max="16" width="3.453125" style="4" customWidth="1"/>
    <col min="17" max="19" width="0" style="4" hidden="1" customWidth="1"/>
    <col min="20" max="16384" width="8.7265625" style="4" hidden="1"/>
  </cols>
  <sheetData>
    <row r="1" spans="2:16" ht="8.5" customHeight="1" x14ac:dyDescent="0.35">
      <c r="D1" s="103"/>
      <c r="E1" s="103"/>
      <c r="F1" s="103"/>
      <c r="G1" s="103"/>
      <c r="H1" s="103"/>
      <c r="I1" s="103"/>
      <c r="J1" s="103"/>
      <c r="K1" s="103"/>
      <c r="L1" s="103"/>
      <c r="M1" s="103"/>
      <c r="N1" s="103"/>
      <c r="O1" s="6"/>
      <c r="P1" s="5"/>
    </row>
    <row r="2" spans="2:16" ht="103.5" customHeight="1" x14ac:dyDescent="0.35">
      <c r="B2" s="102" t="s">
        <v>0</v>
      </c>
      <c r="C2" s="102"/>
      <c r="D2" s="102"/>
      <c r="E2" s="102"/>
      <c r="F2" s="102"/>
      <c r="G2" s="102"/>
      <c r="H2" s="102"/>
      <c r="I2" s="102"/>
      <c r="J2" s="102"/>
      <c r="K2" s="102"/>
      <c r="L2" s="102"/>
      <c r="M2" s="102"/>
      <c r="N2" s="102"/>
      <c r="O2" s="102"/>
      <c r="P2" s="7"/>
    </row>
    <row r="3" spans="2:16" ht="15.65" customHeight="1" x14ac:dyDescent="0.35">
      <c r="B3" s="24"/>
      <c r="C3" s="25" t="s">
        <v>1</v>
      </c>
      <c r="E3" s="26"/>
      <c r="G3" s="7"/>
      <c r="H3" s="7"/>
      <c r="I3" s="7"/>
      <c r="J3" s="7"/>
      <c r="K3" s="7"/>
      <c r="L3" s="7"/>
      <c r="M3" s="7"/>
      <c r="N3" s="7"/>
      <c r="O3" s="7"/>
      <c r="P3" s="7"/>
    </row>
    <row r="4" spans="2:16" ht="24.65" customHeight="1" x14ac:dyDescent="0.35">
      <c r="B4" s="24"/>
      <c r="C4" s="27"/>
      <c r="D4" s="27" t="s">
        <v>2</v>
      </c>
      <c r="E4" s="27"/>
      <c r="F4" s="7"/>
      <c r="G4" s="7"/>
      <c r="H4" s="7"/>
      <c r="I4" s="7"/>
      <c r="J4" s="7"/>
      <c r="K4" s="7"/>
      <c r="L4" s="7"/>
      <c r="M4" s="7"/>
      <c r="N4" s="7"/>
      <c r="O4" s="7"/>
      <c r="P4" s="7"/>
    </row>
    <row r="5" spans="2:16" ht="15" thickBot="1" x14ac:dyDescent="0.4"/>
    <row r="6" spans="2:16" ht="10" customHeight="1" x14ac:dyDescent="0.35">
      <c r="B6" s="8"/>
      <c r="C6" s="9"/>
      <c r="D6" s="9"/>
      <c r="E6" s="9"/>
      <c r="F6" s="9"/>
      <c r="G6" s="9"/>
      <c r="H6" s="9"/>
      <c r="I6" s="9"/>
      <c r="J6" s="9"/>
      <c r="K6" s="9"/>
      <c r="L6" s="9"/>
      <c r="M6" s="9"/>
      <c r="N6" s="9"/>
      <c r="O6" s="10"/>
    </row>
    <row r="7" spans="2:16" x14ac:dyDescent="0.35">
      <c r="B7" s="11"/>
      <c r="C7" s="12" t="s">
        <v>3</v>
      </c>
      <c r="J7" s="12" t="s">
        <v>4</v>
      </c>
      <c r="O7" s="13"/>
    </row>
    <row r="8" spans="2:16" ht="10.5" customHeight="1" thickBot="1" x14ac:dyDescent="0.4">
      <c r="B8" s="11"/>
      <c r="C8" s="12"/>
      <c r="O8" s="13"/>
    </row>
    <row r="9" spans="2:16" ht="18" customHeight="1" thickBot="1" x14ac:dyDescent="0.4">
      <c r="B9" s="11"/>
      <c r="C9" s="28"/>
      <c r="D9" s="29" t="s">
        <v>5</v>
      </c>
      <c r="E9" s="29" t="s">
        <v>6</v>
      </c>
      <c r="F9" s="106" t="s">
        <v>7</v>
      </c>
      <c r="G9" s="107"/>
      <c r="H9" s="30"/>
      <c r="J9" s="79"/>
      <c r="K9" s="80" t="s">
        <v>8</v>
      </c>
      <c r="L9" s="79"/>
      <c r="M9" s="81" t="str">
        <f>IFERROR(VLOOKUP(F9,HIDDEN_LISTS!A4:B18,2,FALSE),"Select Turnover")</f>
        <v>Select Turnover</v>
      </c>
      <c r="N9" s="79"/>
      <c r="O9" s="31"/>
      <c r="P9" s="26"/>
    </row>
    <row r="10" spans="2:16" ht="8.15" customHeight="1" x14ac:dyDescent="0.35">
      <c r="B10" s="11"/>
      <c r="C10" s="42"/>
      <c r="D10" s="25"/>
      <c r="E10" s="1"/>
      <c r="F10" s="1"/>
      <c r="G10" s="1"/>
      <c r="H10" s="1"/>
      <c r="J10" s="26"/>
      <c r="K10" s="25"/>
      <c r="L10" s="26"/>
      <c r="M10" s="21"/>
      <c r="N10" s="26"/>
      <c r="O10" s="31"/>
      <c r="P10" s="26"/>
    </row>
    <row r="11" spans="2:16" ht="33" customHeight="1" x14ac:dyDescent="0.35">
      <c r="B11" s="11"/>
      <c r="C11" s="42"/>
      <c r="D11" s="108" t="str">
        <f>IF(COUNTIF(HIDDEN_LISTS!$A$3,$F$9)&gt;0,"Please select turnover from the drop-down list above.",IF(COUNTIF(HIDDEN_LISTS!$A$4:$A$9,$F$9)&gt;0,"The turnover selected falls below the $100mn threshold. 
EPR fees will not apply and total indicative fees can be found in row 71.",IF(COUNTIF(HIDDEN_LISTS!$A$10:$A$18,$F$9)&gt;0,"The turnover selected is above the $100mn threshold and EPR fees apply. 
Please insert the relevant POM tonnes below.")))</f>
        <v>Please select turnover from the drop-down list above.</v>
      </c>
      <c r="E11" s="108"/>
      <c r="F11" s="108"/>
      <c r="G11" s="108"/>
      <c r="H11" s="108"/>
      <c r="I11" s="108"/>
      <c r="J11" s="108"/>
      <c r="K11" s="108"/>
      <c r="L11" s="108"/>
      <c r="M11" s="108"/>
      <c r="N11" s="26"/>
      <c r="O11" s="31"/>
      <c r="P11" s="26"/>
    </row>
    <row r="12" spans="2:16" ht="7.5" customHeight="1" thickBot="1" x14ac:dyDescent="0.4">
      <c r="B12" s="16"/>
      <c r="C12" s="32"/>
      <c r="D12" s="17"/>
      <c r="E12" s="17"/>
      <c r="F12" s="17"/>
      <c r="G12" s="17"/>
      <c r="H12" s="17"/>
      <c r="I12" s="17"/>
      <c r="J12" s="17"/>
      <c r="K12" s="17"/>
      <c r="L12" s="17"/>
      <c r="M12" s="17"/>
      <c r="N12" s="17"/>
      <c r="O12" s="18"/>
    </row>
    <row r="13" spans="2:16" ht="15" thickBot="1" x14ac:dyDescent="0.4"/>
    <row r="14" spans="2:16" ht="10" customHeight="1" x14ac:dyDescent="0.35">
      <c r="B14" s="8"/>
      <c r="C14" s="9"/>
      <c r="D14" s="9"/>
      <c r="E14" s="9"/>
      <c r="F14" s="9"/>
      <c r="G14" s="9"/>
      <c r="H14" s="9"/>
      <c r="I14" s="9"/>
      <c r="J14" s="9"/>
      <c r="K14" s="9"/>
      <c r="L14" s="9"/>
      <c r="M14" s="9"/>
      <c r="N14" s="9"/>
      <c r="O14" s="10"/>
    </row>
    <row r="15" spans="2:16" x14ac:dyDescent="0.35">
      <c r="B15" s="11"/>
      <c r="C15" s="12" t="s">
        <v>9</v>
      </c>
      <c r="D15" s="12"/>
      <c r="E15" s="12"/>
      <c r="F15" s="12"/>
      <c r="G15" s="12"/>
      <c r="H15" s="12"/>
      <c r="I15" s="12"/>
      <c r="J15" s="12" t="s">
        <v>10</v>
      </c>
      <c r="O15" s="13"/>
    </row>
    <row r="16" spans="2:16" ht="7.5" customHeight="1" thickBot="1" x14ac:dyDescent="0.4">
      <c r="B16" s="11"/>
      <c r="O16" s="13"/>
    </row>
    <row r="17" spans="2:16" ht="15.5" thickTop="1" thickBot="1" x14ac:dyDescent="0.4">
      <c r="B17" s="11"/>
      <c r="C17" s="33"/>
      <c r="D17" s="34" t="s">
        <v>11</v>
      </c>
      <c r="E17" s="34" t="s">
        <v>12</v>
      </c>
      <c r="F17" s="34"/>
      <c r="G17" s="109" t="s">
        <v>18</v>
      </c>
      <c r="H17" s="33"/>
      <c r="J17" s="48"/>
      <c r="K17" s="49" t="s">
        <v>14</v>
      </c>
      <c r="L17" s="48"/>
      <c r="M17" s="52" t="s">
        <v>15</v>
      </c>
      <c r="N17" s="53"/>
      <c r="O17" s="13"/>
      <c r="P17" s="14"/>
    </row>
    <row r="18" spans="2:16" ht="11.15" customHeight="1" thickTop="1" thickBot="1" x14ac:dyDescent="0.4">
      <c r="B18" s="11"/>
      <c r="D18" s="12"/>
      <c r="E18" s="12"/>
      <c r="F18" s="12"/>
      <c r="G18" s="12"/>
      <c r="J18" s="48"/>
      <c r="K18" s="50"/>
      <c r="L18" s="48"/>
      <c r="M18" s="54"/>
      <c r="N18" s="53"/>
      <c r="O18" s="13"/>
      <c r="P18" s="19"/>
    </row>
    <row r="19" spans="2:16" ht="15.5" thickTop="1" thickBot="1" x14ac:dyDescent="0.4">
      <c r="B19" s="11"/>
      <c r="C19" s="33"/>
      <c r="D19" s="33" t="s">
        <v>16</v>
      </c>
      <c r="E19" s="35" t="s">
        <v>17</v>
      </c>
      <c r="F19" s="35"/>
      <c r="G19" s="109" t="s">
        <v>18</v>
      </c>
      <c r="H19" s="33"/>
      <c r="J19" s="48"/>
      <c r="K19" s="51">
        <v>1</v>
      </c>
      <c r="L19" s="48"/>
      <c r="M19" s="55">
        <v>1</v>
      </c>
      <c r="N19" s="53"/>
      <c r="O19" s="13"/>
      <c r="P19" s="20"/>
    </row>
    <row r="20" spans="2:16" ht="15.5" thickTop="1" thickBot="1" x14ac:dyDescent="0.4">
      <c r="B20" s="11"/>
      <c r="C20" s="33"/>
      <c r="D20" s="33" t="s">
        <v>19</v>
      </c>
      <c r="E20" s="104" t="s">
        <v>20</v>
      </c>
      <c r="F20" s="105"/>
      <c r="G20" s="109" t="s">
        <v>18</v>
      </c>
      <c r="H20" s="33"/>
      <c r="J20" s="48"/>
      <c r="K20" s="49"/>
      <c r="L20" s="48"/>
      <c r="M20" s="52"/>
      <c r="N20" s="53"/>
      <c r="O20" s="13"/>
      <c r="P20" s="14"/>
    </row>
    <row r="21" spans="2:16" ht="11.15" customHeight="1" thickTop="1" x14ac:dyDescent="0.35">
      <c r="B21" s="11"/>
      <c r="D21" s="101"/>
      <c r="E21" s="101"/>
      <c r="F21" s="101"/>
      <c r="G21" s="12"/>
      <c r="K21" s="14"/>
      <c r="O21" s="13"/>
    </row>
    <row r="22" spans="2:16" x14ac:dyDescent="0.35">
      <c r="B22" s="11"/>
      <c r="C22" s="36"/>
      <c r="D22" s="37" t="s">
        <v>21</v>
      </c>
      <c r="E22" s="37" t="s">
        <v>22</v>
      </c>
      <c r="F22" s="37"/>
      <c r="G22" s="38" t="str">
        <f>IF(ISNUMBER(G17), IF(G17-N(G19)-N(G20)&gt;=0, G17-N(G19)-N(G20), "0 tonnes"), "None")</f>
        <v>None</v>
      </c>
      <c r="H22" s="36"/>
      <c r="J22" s="56"/>
      <c r="K22" s="57" t="str">
        <f>IF(COUNTIF(HIDDEN_LISTS!$A$3,$F$9)&gt;0,"Select Turnover",IF(COUNTIF(HIDDEN_LISTS!$A$4:$A$9,$F$9)&gt;0,"Not applicable",IF(ISERROR(K19*$G22)=FALSE,IF(K19*$G22&gt;0,K19*$G22,"None"),"None")))</f>
        <v>Select Turnover</v>
      </c>
      <c r="L22" s="85"/>
      <c r="M22" s="84" t="str">
        <f>IF(COUNTIF(HIDDEN_LISTS!$A$3,$F$9)&gt;0,"Select Turnover",IF(COUNTIF(HIDDEN_LISTS!$A$4:$A$9,$F$9)&gt;0,"Not applicable",IF(ISERROR(M19*$G22)=FALSE,IF(M19*$G22&gt;0,M19*$G22,"None"),"None")))</f>
        <v>Select Turnover</v>
      </c>
      <c r="N22" s="83"/>
      <c r="O22" s="15"/>
      <c r="P22" s="21"/>
    </row>
    <row r="23" spans="2:16" ht="10" customHeight="1" thickBot="1" x14ac:dyDescent="0.4">
      <c r="B23" s="16"/>
      <c r="C23" s="17"/>
      <c r="D23" s="17"/>
      <c r="E23" s="17"/>
      <c r="F23" s="17"/>
      <c r="G23" s="17"/>
      <c r="H23" s="17"/>
      <c r="I23" s="17"/>
      <c r="J23" s="17"/>
      <c r="K23" s="17"/>
      <c r="L23" s="17"/>
      <c r="M23" s="17"/>
      <c r="N23" s="17"/>
      <c r="O23" s="18"/>
    </row>
    <row r="24" spans="2:16" ht="10" customHeight="1" x14ac:dyDescent="0.35">
      <c r="B24" s="8"/>
      <c r="C24" s="9"/>
      <c r="D24" s="9"/>
      <c r="E24" s="9"/>
      <c r="F24" s="9"/>
      <c r="G24" s="9"/>
      <c r="H24" s="9"/>
      <c r="I24" s="9"/>
      <c r="J24" s="9"/>
      <c r="K24" s="9"/>
      <c r="L24" s="9"/>
      <c r="M24" s="9"/>
      <c r="N24" s="9"/>
      <c r="O24" s="10"/>
    </row>
    <row r="25" spans="2:16" x14ac:dyDescent="0.35">
      <c r="B25" s="11"/>
      <c r="C25" s="12" t="s">
        <v>23</v>
      </c>
      <c r="D25" s="12"/>
      <c r="E25" s="12"/>
      <c r="F25" s="12"/>
      <c r="G25" s="12"/>
      <c r="H25" s="12"/>
      <c r="I25" s="12"/>
      <c r="J25" s="12" t="s">
        <v>24</v>
      </c>
      <c r="O25" s="13"/>
    </row>
    <row r="26" spans="2:16" ht="7.5" customHeight="1" thickBot="1" x14ac:dyDescent="0.4">
      <c r="B26" s="11"/>
      <c r="O26" s="13"/>
    </row>
    <row r="27" spans="2:16" ht="15.5" thickTop="1" thickBot="1" x14ac:dyDescent="0.4">
      <c r="B27" s="11"/>
      <c r="C27" s="33"/>
      <c r="D27" s="34" t="s">
        <v>25</v>
      </c>
      <c r="E27" s="34" t="s">
        <v>26</v>
      </c>
      <c r="F27" s="34"/>
      <c r="G27" s="109" t="s">
        <v>18</v>
      </c>
      <c r="H27" s="33"/>
      <c r="J27" s="48"/>
      <c r="K27" s="49" t="s">
        <v>14</v>
      </c>
      <c r="L27" s="48"/>
      <c r="M27" s="52" t="s">
        <v>15</v>
      </c>
      <c r="N27" s="53"/>
      <c r="O27" s="13"/>
      <c r="P27" s="14"/>
    </row>
    <row r="28" spans="2:16" ht="11.15" customHeight="1" thickTop="1" thickBot="1" x14ac:dyDescent="0.4">
      <c r="B28" s="11"/>
      <c r="D28" s="12"/>
      <c r="E28" s="12"/>
      <c r="F28" s="12"/>
      <c r="G28" s="12"/>
      <c r="J28" s="48"/>
      <c r="K28" s="50"/>
      <c r="L28" s="48"/>
      <c r="M28" s="54"/>
      <c r="N28" s="53"/>
      <c r="O28" s="13"/>
      <c r="P28" s="19"/>
    </row>
    <row r="29" spans="2:16" ht="15.5" thickTop="1" thickBot="1" x14ac:dyDescent="0.4">
      <c r="B29" s="11"/>
      <c r="C29" s="33"/>
      <c r="D29" s="33" t="s">
        <v>27</v>
      </c>
      <c r="E29" s="35" t="s">
        <v>28</v>
      </c>
      <c r="F29" s="35"/>
      <c r="G29" s="109" t="s">
        <v>18</v>
      </c>
      <c r="H29" s="33"/>
      <c r="J29" s="48"/>
      <c r="K29" s="51">
        <v>2</v>
      </c>
      <c r="L29" s="48"/>
      <c r="M29" s="58">
        <v>2</v>
      </c>
      <c r="N29" s="53"/>
      <c r="O29" s="13"/>
      <c r="P29" s="20"/>
    </row>
    <row r="30" spans="2:16" ht="15.5" thickTop="1" thickBot="1" x14ac:dyDescent="0.4">
      <c r="B30" s="11"/>
      <c r="C30" s="33"/>
      <c r="D30" s="33" t="s">
        <v>29</v>
      </c>
      <c r="E30" s="104" t="s">
        <v>30</v>
      </c>
      <c r="F30" s="105"/>
      <c r="G30" s="109" t="s">
        <v>18</v>
      </c>
      <c r="H30" s="33"/>
      <c r="J30" s="48"/>
      <c r="K30" s="49"/>
      <c r="L30" s="48"/>
      <c r="M30" s="52"/>
      <c r="N30" s="53"/>
      <c r="O30" s="13"/>
      <c r="P30" s="14"/>
    </row>
    <row r="31" spans="2:16" ht="11.5" customHeight="1" thickTop="1" thickBot="1" x14ac:dyDescent="0.4">
      <c r="B31" s="11"/>
      <c r="D31" s="101"/>
      <c r="E31" s="101"/>
      <c r="F31" s="101"/>
      <c r="G31" s="101"/>
      <c r="K31" s="14"/>
      <c r="O31" s="13"/>
    </row>
    <row r="32" spans="2:16" ht="15.5" thickTop="1" thickBot="1" x14ac:dyDescent="0.4">
      <c r="B32" s="11"/>
      <c r="C32" s="36"/>
      <c r="D32" s="37" t="s">
        <v>31</v>
      </c>
      <c r="E32" s="37" t="s">
        <v>32</v>
      </c>
      <c r="F32" s="37"/>
      <c r="G32" s="39" t="str">
        <f>IF(ISNUMBER(G27), IF(G27-N(G29)-N(G30)&gt;=0, G27-N(G29)-N(G30), "0 tonnes"), "None")</f>
        <v>None</v>
      </c>
      <c r="H32" s="36"/>
      <c r="J32" s="56"/>
      <c r="K32" s="57" t="str">
        <f>IF(COUNTIF(HIDDEN_LISTS!$A$3,$F$9)&gt;0,"Select Turnover",IF(COUNTIF(HIDDEN_LISTS!$A$4:$A$9,$F$9)&gt;0,"Not applicable",IF(ISERROR(K29*$G32)=FALSE,IF(K29*$G32&gt;0,K29*$G32,"None"),"None")))</f>
        <v>Select Turnover</v>
      </c>
      <c r="L32" s="85"/>
      <c r="M32" s="84" t="str">
        <f>IF(COUNTIF(HIDDEN_LISTS!$A$3,$F$9)&gt;0,"Select Turnover",IF(COUNTIF(HIDDEN_LISTS!$A$4:$A$9,$F$9)&gt;0,"Not applicable",IF(ISERROR(M29*$G32)=FALSE,IF(M29*$G32&gt;0,M29*$G32,"None"),"None")))</f>
        <v>Select Turnover</v>
      </c>
      <c r="N32" s="83"/>
      <c r="O32" s="15"/>
      <c r="P32" s="21"/>
    </row>
    <row r="33" spans="2:16" ht="10" customHeight="1" thickTop="1" thickBot="1" x14ac:dyDescent="0.4">
      <c r="B33" s="16"/>
      <c r="C33" s="17"/>
      <c r="D33" s="17"/>
      <c r="E33" s="17"/>
      <c r="F33" s="17"/>
      <c r="G33" s="17"/>
      <c r="H33" s="17"/>
      <c r="I33" s="17"/>
      <c r="J33" s="17"/>
      <c r="K33" s="17"/>
      <c r="L33" s="17"/>
      <c r="M33" s="17"/>
      <c r="N33" s="17"/>
      <c r="O33" s="18"/>
    </row>
    <row r="34" spans="2:16" ht="10" customHeight="1" x14ac:dyDescent="0.35">
      <c r="B34" s="8"/>
      <c r="C34" s="9"/>
      <c r="D34" s="9"/>
      <c r="E34" s="9"/>
      <c r="F34" s="9"/>
      <c r="G34" s="9"/>
      <c r="H34" s="9"/>
      <c r="I34" s="9"/>
      <c r="J34" s="9"/>
      <c r="K34" s="9"/>
      <c r="L34" s="9"/>
      <c r="M34" s="9"/>
      <c r="N34" s="9"/>
      <c r="O34" s="10"/>
    </row>
    <row r="35" spans="2:16" x14ac:dyDescent="0.35">
      <c r="B35" s="11"/>
      <c r="C35" s="12" t="s">
        <v>33</v>
      </c>
      <c r="D35" s="12"/>
      <c r="E35" s="12"/>
      <c r="F35" s="12"/>
      <c r="G35" s="12"/>
      <c r="H35" s="12"/>
      <c r="I35" s="12"/>
      <c r="J35" s="12" t="s">
        <v>34</v>
      </c>
      <c r="O35" s="13"/>
    </row>
    <row r="36" spans="2:16" ht="7.5" customHeight="1" thickBot="1" x14ac:dyDescent="0.4">
      <c r="B36" s="11"/>
      <c r="O36" s="13"/>
    </row>
    <row r="37" spans="2:16" ht="15.5" thickTop="1" thickBot="1" x14ac:dyDescent="0.4">
      <c r="B37" s="11"/>
      <c r="C37" s="33"/>
      <c r="D37" s="34" t="s">
        <v>35</v>
      </c>
      <c r="E37" s="34" t="s">
        <v>36</v>
      </c>
      <c r="F37" s="34"/>
      <c r="G37" s="3" t="s">
        <v>18</v>
      </c>
      <c r="H37" s="33"/>
      <c r="J37" s="48"/>
      <c r="K37" s="49" t="s">
        <v>14</v>
      </c>
      <c r="L37" s="48"/>
      <c r="M37" s="52" t="s">
        <v>15</v>
      </c>
      <c r="N37" s="53"/>
      <c r="O37" s="13"/>
      <c r="P37" s="14"/>
    </row>
    <row r="38" spans="2:16" ht="11.15" customHeight="1" thickTop="1" thickBot="1" x14ac:dyDescent="0.4">
      <c r="B38" s="11"/>
      <c r="D38" s="12"/>
      <c r="E38" s="12"/>
      <c r="F38" s="12"/>
      <c r="G38" s="12"/>
      <c r="J38" s="48"/>
      <c r="K38" s="50"/>
      <c r="L38" s="48"/>
      <c r="M38" s="54"/>
      <c r="N38" s="53"/>
      <c r="O38" s="13"/>
      <c r="P38" s="19"/>
    </row>
    <row r="39" spans="2:16" ht="15.5" thickTop="1" thickBot="1" x14ac:dyDescent="0.4">
      <c r="B39" s="11"/>
      <c r="C39" s="33"/>
      <c r="D39" s="33" t="s">
        <v>37</v>
      </c>
      <c r="E39" s="35" t="s">
        <v>38</v>
      </c>
      <c r="F39" s="35"/>
      <c r="G39" s="2" t="s">
        <v>13</v>
      </c>
      <c r="H39" s="33"/>
      <c r="J39" s="48"/>
      <c r="K39" s="51">
        <v>9</v>
      </c>
      <c r="L39" s="48"/>
      <c r="M39" s="58">
        <v>9</v>
      </c>
      <c r="N39" s="53"/>
      <c r="O39" s="13"/>
      <c r="P39" s="20"/>
    </row>
    <row r="40" spans="2:16" ht="15.5" thickTop="1" thickBot="1" x14ac:dyDescent="0.4">
      <c r="B40" s="11"/>
      <c r="C40" s="33"/>
      <c r="D40" s="33" t="s">
        <v>39</v>
      </c>
      <c r="E40" s="104" t="s">
        <v>40</v>
      </c>
      <c r="F40" s="105"/>
      <c r="G40" s="2" t="s">
        <v>13</v>
      </c>
      <c r="H40" s="33"/>
      <c r="J40" s="48"/>
      <c r="K40" s="49"/>
      <c r="L40" s="48"/>
      <c r="M40" s="52"/>
      <c r="N40" s="53"/>
      <c r="O40" s="13"/>
      <c r="P40" s="14"/>
    </row>
    <row r="41" spans="2:16" ht="11.15" customHeight="1" thickTop="1" thickBot="1" x14ac:dyDescent="0.4">
      <c r="B41" s="11"/>
      <c r="D41" s="12"/>
      <c r="E41" s="12"/>
      <c r="F41" s="12"/>
      <c r="G41" s="12"/>
      <c r="K41" s="14"/>
      <c r="O41" s="13"/>
    </row>
    <row r="42" spans="2:16" ht="15.5" thickTop="1" thickBot="1" x14ac:dyDescent="0.4">
      <c r="B42" s="11"/>
      <c r="C42" s="36"/>
      <c r="D42" s="37" t="s">
        <v>41</v>
      </c>
      <c r="E42" s="37" t="s">
        <v>42</v>
      </c>
      <c r="F42" s="37"/>
      <c r="G42" s="39" t="str">
        <f>IF(ISNUMBER(G37), IF(G37-N(G39)-N(G40)&gt;=0, G37-N(G39)-N(G40), "0 tonnes"), "None")</f>
        <v>None</v>
      </c>
      <c r="H42" s="36"/>
      <c r="J42" s="56"/>
      <c r="K42" s="57" t="str">
        <f>IF(COUNTIF(HIDDEN_LISTS!$A$3,$F$9)&gt;0,"Select Turnover",IF(COUNTIF(HIDDEN_LISTS!$A$4:$A$9,$F$9)&gt;0,"Not applicable",IF(ISERROR(K39*$G42)=FALSE,IF(K39*$G42&gt;0,K39*$G42,"None"),"None")))</f>
        <v>Select Turnover</v>
      </c>
      <c r="L42" s="85"/>
      <c r="M42" s="84" t="str">
        <f>IF(COUNTIF(HIDDEN_LISTS!$A$3,$F$9)&gt;0,"Select Turnover",IF(COUNTIF(HIDDEN_LISTS!$A$4:$A$9,$F$9)&gt;0,"Not applicable",IF(ISERROR(M39*$G42)=FALSE,IF(M39*$G42&gt;0,M39*$G42,"None"),"None")))</f>
        <v>Select Turnover</v>
      </c>
      <c r="N42" s="83"/>
      <c r="O42" s="15"/>
      <c r="P42" s="21"/>
    </row>
    <row r="43" spans="2:16" ht="10" customHeight="1" thickTop="1" thickBot="1" x14ac:dyDescent="0.4">
      <c r="B43" s="16"/>
      <c r="C43" s="17"/>
      <c r="D43" s="17"/>
      <c r="E43" s="17"/>
      <c r="F43" s="17"/>
      <c r="G43" s="17"/>
      <c r="H43" s="17"/>
      <c r="I43" s="17"/>
      <c r="J43" s="17"/>
      <c r="K43" s="17"/>
      <c r="L43" s="17"/>
      <c r="M43" s="17"/>
      <c r="N43" s="17"/>
      <c r="O43" s="18"/>
    </row>
    <row r="44" spans="2:16" ht="10" customHeight="1" x14ac:dyDescent="0.35">
      <c r="B44" s="8"/>
      <c r="C44" s="9"/>
      <c r="D44" s="9"/>
      <c r="E44" s="9"/>
      <c r="F44" s="9"/>
      <c r="G44" s="9"/>
      <c r="H44" s="9"/>
      <c r="I44" s="9"/>
      <c r="J44" s="9"/>
      <c r="K44" s="9"/>
      <c r="L44" s="9"/>
      <c r="M44" s="9"/>
      <c r="N44" s="9"/>
      <c r="O44" s="10"/>
    </row>
    <row r="45" spans="2:16" x14ac:dyDescent="0.35">
      <c r="B45" s="11"/>
      <c r="C45" s="12" t="s">
        <v>43</v>
      </c>
      <c r="D45" s="12"/>
      <c r="E45" s="12"/>
      <c r="F45" s="12"/>
      <c r="G45" s="12"/>
      <c r="H45" s="12"/>
      <c r="I45" s="12"/>
      <c r="J45" s="12" t="s">
        <v>44</v>
      </c>
      <c r="O45" s="13"/>
    </row>
    <row r="46" spans="2:16" ht="7.5" customHeight="1" thickBot="1" x14ac:dyDescent="0.4">
      <c r="B46" s="11"/>
      <c r="O46" s="13"/>
    </row>
    <row r="47" spans="2:16" ht="15.5" thickTop="1" thickBot="1" x14ac:dyDescent="0.4">
      <c r="B47" s="11"/>
      <c r="C47" s="33"/>
      <c r="D47" s="34" t="s">
        <v>45</v>
      </c>
      <c r="E47" s="34" t="s">
        <v>46</v>
      </c>
      <c r="F47" s="34"/>
      <c r="G47" s="3" t="s">
        <v>18</v>
      </c>
      <c r="H47" s="33"/>
      <c r="J47" s="48"/>
      <c r="K47" s="49" t="s">
        <v>47</v>
      </c>
      <c r="L47" s="48"/>
      <c r="M47" s="49" t="s">
        <v>15</v>
      </c>
      <c r="N47" s="48"/>
      <c r="O47" s="13"/>
      <c r="P47" s="14"/>
    </row>
    <row r="48" spans="2:16" ht="11.15" customHeight="1" thickTop="1" x14ac:dyDescent="0.35">
      <c r="B48" s="11"/>
      <c r="D48" s="12"/>
      <c r="E48" s="12"/>
      <c r="F48" s="12"/>
      <c r="G48" s="12"/>
      <c r="J48" s="48"/>
      <c r="K48" s="50"/>
      <c r="L48" s="48"/>
      <c r="M48" s="50"/>
      <c r="N48" s="48"/>
      <c r="O48" s="13"/>
      <c r="P48" s="19"/>
    </row>
    <row r="49" spans="2:16" ht="7" customHeight="1" thickBot="1" x14ac:dyDescent="0.4">
      <c r="B49" s="11"/>
      <c r="C49" s="33"/>
      <c r="D49" s="33"/>
      <c r="E49" s="33"/>
      <c r="F49" s="33"/>
      <c r="G49" s="33"/>
      <c r="H49" s="33"/>
      <c r="J49" s="48"/>
      <c r="K49" s="50"/>
      <c r="L49" s="48"/>
      <c r="M49" s="50"/>
      <c r="N49" s="48"/>
      <c r="O49" s="13"/>
      <c r="P49" s="19"/>
    </row>
    <row r="50" spans="2:16" ht="15.5" thickTop="1" thickBot="1" x14ac:dyDescent="0.4">
      <c r="B50" s="11"/>
      <c r="C50" s="33"/>
      <c r="D50" s="33" t="s">
        <v>48</v>
      </c>
      <c r="E50" s="33" t="s">
        <v>49</v>
      </c>
      <c r="F50" s="33"/>
      <c r="G50" s="2" t="s">
        <v>18</v>
      </c>
      <c r="H50" s="33"/>
      <c r="J50" s="48"/>
      <c r="K50" s="51">
        <v>39</v>
      </c>
      <c r="L50" s="48"/>
      <c r="M50" s="51">
        <v>49</v>
      </c>
      <c r="N50" s="48"/>
      <c r="O50" s="13"/>
      <c r="P50" s="20"/>
    </row>
    <row r="51" spans="2:16" ht="9" customHeight="1" thickTop="1" x14ac:dyDescent="0.35">
      <c r="B51" s="11"/>
      <c r="C51" s="33"/>
      <c r="D51" s="33"/>
      <c r="E51" s="33"/>
      <c r="F51" s="33"/>
      <c r="G51" s="33"/>
      <c r="H51" s="33"/>
      <c r="J51" s="48"/>
      <c r="K51" s="49"/>
      <c r="L51" s="48"/>
      <c r="M51" s="49"/>
      <c r="N51" s="48"/>
      <c r="O51" s="13"/>
      <c r="P51" s="14"/>
    </row>
    <row r="52" spans="2:16" ht="11.15" customHeight="1" thickBot="1" x14ac:dyDescent="0.4">
      <c r="B52" s="11"/>
      <c r="D52" s="12"/>
      <c r="E52" s="12"/>
      <c r="F52" s="12"/>
      <c r="G52" s="12"/>
      <c r="K52" s="14"/>
      <c r="O52" s="13"/>
    </row>
    <row r="53" spans="2:16" ht="15.5" thickTop="1" thickBot="1" x14ac:dyDescent="0.4">
      <c r="B53" s="11"/>
      <c r="C53" s="36"/>
      <c r="D53" s="37" t="s">
        <v>50</v>
      </c>
      <c r="E53" s="37" t="s">
        <v>51</v>
      </c>
      <c r="F53" s="37"/>
      <c r="G53" s="39" t="str">
        <f>IF(ISNUMBER(G47), IF(G47-N(G50)&gt;=0, G47-N(G50), "0 tonnes"), "None")</f>
        <v>None</v>
      </c>
      <c r="H53" s="36"/>
      <c r="J53" s="56"/>
      <c r="K53" s="57" t="str">
        <f>IF(COUNTIF(HIDDEN_LISTS!$A$3,$F$9)&gt;0,"Select Turnover",IF(COUNTIF(HIDDEN_LISTS!$A$4:$A$9,$F$9)&gt;0,"Not applicable",IF(ISERROR(K50*$G53)=FALSE,IF(K50*$G53&gt;0,K50*$G53,"None"),"None")))</f>
        <v>Select Turnover</v>
      </c>
      <c r="L53" s="83"/>
      <c r="M53" s="57" t="str">
        <f>IF(COUNTIF(HIDDEN_LISTS!$A$3,$F$9)&gt;0,"Select Turnover",IF(COUNTIF(HIDDEN_LISTS!$A$4:$A$9,$F$9)&gt;0,"Not applicable",IF(ISERROR(M50*$G53)=FALSE,IF(M50*$G53&gt;0,M50*$G53,"None"),"None")))</f>
        <v>Select Turnover</v>
      </c>
      <c r="N53" s="83"/>
      <c r="O53" s="15"/>
      <c r="P53" s="21"/>
    </row>
    <row r="54" spans="2:16" ht="10" customHeight="1" thickTop="1" thickBot="1" x14ac:dyDescent="0.4">
      <c r="B54" s="16"/>
      <c r="C54" s="17"/>
      <c r="D54" s="17"/>
      <c r="E54" s="17"/>
      <c r="F54" s="17"/>
      <c r="G54" s="17"/>
      <c r="H54" s="17"/>
      <c r="I54" s="17"/>
      <c r="J54" s="17"/>
      <c r="K54" s="17"/>
      <c r="L54" s="17"/>
      <c r="M54" s="17"/>
      <c r="N54" s="17"/>
      <c r="O54" s="18"/>
    </row>
    <row r="55" spans="2:16" ht="10" customHeight="1" x14ac:dyDescent="0.35">
      <c r="B55" s="8"/>
      <c r="C55" s="9"/>
      <c r="D55" s="9"/>
      <c r="E55" s="9"/>
      <c r="F55" s="9"/>
      <c r="G55" s="9"/>
      <c r="H55" s="9"/>
      <c r="I55" s="9"/>
      <c r="J55" s="9"/>
      <c r="K55" s="9"/>
      <c r="L55" s="9"/>
      <c r="M55" s="9"/>
      <c r="N55" s="9"/>
      <c r="O55" s="10"/>
    </row>
    <row r="56" spans="2:16" x14ac:dyDescent="0.35">
      <c r="B56" s="11"/>
      <c r="C56" s="12" t="s">
        <v>52</v>
      </c>
      <c r="D56" s="12"/>
      <c r="E56" s="12"/>
      <c r="F56" s="12"/>
      <c r="G56" s="12"/>
      <c r="H56" s="12"/>
      <c r="I56" s="12"/>
      <c r="J56" s="12" t="s">
        <v>53</v>
      </c>
      <c r="O56" s="13"/>
    </row>
    <row r="57" spans="2:16" ht="7.5" customHeight="1" thickBot="1" x14ac:dyDescent="0.4">
      <c r="B57" s="11"/>
      <c r="O57" s="13"/>
    </row>
    <row r="58" spans="2:16" ht="15.5" thickTop="1" thickBot="1" x14ac:dyDescent="0.4">
      <c r="B58" s="11"/>
      <c r="C58" s="33"/>
      <c r="D58" s="34" t="s">
        <v>54</v>
      </c>
      <c r="E58" s="34" t="s">
        <v>55</v>
      </c>
      <c r="F58" s="34"/>
      <c r="G58" s="3" t="s">
        <v>18</v>
      </c>
      <c r="H58" s="33"/>
      <c r="J58" s="48"/>
      <c r="K58" s="49" t="s">
        <v>14</v>
      </c>
      <c r="L58" s="48"/>
      <c r="M58" s="52" t="s">
        <v>15</v>
      </c>
      <c r="N58" s="53"/>
      <c r="O58" s="13"/>
      <c r="P58" s="14"/>
    </row>
    <row r="59" spans="2:16" ht="11.15" customHeight="1" thickTop="1" thickBot="1" x14ac:dyDescent="0.4">
      <c r="B59" s="11"/>
      <c r="D59" s="12"/>
      <c r="E59" s="12"/>
      <c r="F59" s="12"/>
      <c r="G59" s="12"/>
      <c r="J59" s="48"/>
      <c r="K59" s="50"/>
      <c r="L59" s="48"/>
      <c r="M59" s="54"/>
      <c r="N59" s="53"/>
      <c r="O59" s="13"/>
      <c r="P59" s="19"/>
    </row>
    <row r="60" spans="2:16" ht="15.5" thickTop="1" thickBot="1" x14ac:dyDescent="0.4">
      <c r="B60" s="11"/>
      <c r="C60" s="33"/>
      <c r="D60" s="33" t="s">
        <v>56</v>
      </c>
      <c r="E60" s="35" t="s">
        <v>57</v>
      </c>
      <c r="F60" s="35"/>
      <c r="G60" s="2" t="s">
        <v>18</v>
      </c>
      <c r="H60" s="33"/>
      <c r="J60" s="48"/>
      <c r="K60" s="51">
        <v>1</v>
      </c>
      <c r="L60" s="48"/>
      <c r="M60" s="58">
        <v>1</v>
      </c>
      <c r="N60" s="53"/>
      <c r="O60" s="13"/>
      <c r="P60" s="20"/>
    </row>
    <row r="61" spans="2:16" ht="15.5" thickTop="1" thickBot="1" x14ac:dyDescent="0.4">
      <c r="B61" s="11"/>
      <c r="C61" s="33"/>
      <c r="D61" s="33" t="s">
        <v>58</v>
      </c>
      <c r="E61" s="33" t="s">
        <v>59</v>
      </c>
      <c r="F61" s="33"/>
      <c r="G61" s="2" t="s">
        <v>18</v>
      </c>
      <c r="H61" s="33"/>
      <c r="J61" s="48"/>
      <c r="K61" s="49"/>
      <c r="L61" s="48"/>
      <c r="M61" s="52"/>
      <c r="N61" s="53"/>
      <c r="O61" s="13"/>
      <c r="P61" s="14"/>
    </row>
    <row r="62" spans="2:16" ht="11.15" customHeight="1" thickTop="1" x14ac:dyDescent="0.35">
      <c r="B62" s="11"/>
      <c r="D62" s="12"/>
      <c r="E62" s="12"/>
      <c r="F62" s="12"/>
      <c r="G62" s="12"/>
      <c r="K62" s="14"/>
      <c r="O62" s="13"/>
    </row>
    <row r="63" spans="2:16" x14ac:dyDescent="0.35">
      <c r="B63" s="11"/>
      <c r="C63" s="36"/>
      <c r="D63" s="37" t="s">
        <v>60</v>
      </c>
      <c r="E63" s="37" t="s">
        <v>61</v>
      </c>
      <c r="F63" s="37"/>
      <c r="G63" s="38" t="str">
        <f>IF(ISNUMBER(G58), IF(G58-N(G60)-N(G61)&gt;=0, G58-N(G60)-N(G61), "0 tonnes"), "None")</f>
        <v>None</v>
      </c>
      <c r="H63" s="36"/>
      <c r="J63" s="56"/>
      <c r="K63" s="57" t="str">
        <f>IF(COUNTIF(HIDDEN_LISTS!$A$3,$F$9)&gt;0,"Select Turnover",IF(COUNTIF(HIDDEN_LISTS!$A$4:$A$9,$F$9)&gt;0,"Not applicable",IF(ISERROR(K60*$G63)=FALSE,IF(K60*$G63&gt;0,K60*$G63,"None"),"None")))</f>
        <v>Select Turnover</v>
      </c>
      <c r="L63" s="85"/>
      <c r="M63" s="84" t="str">
        <f>IF(COUNTIF(HIDDEN_LISTS!$A$3,$F$9)&gt;0,"Select Turnover",IF(COUNTIF(HIDDEN_LISTS!$A$4:$A$9,$F$9)&gt;0,"Not applicable",IF(ISERROR(M60*$G63)=FALSE,IF(M60*$G63&gt;0,M60*$G63,"None"),"None")))</f>
        <v>Select Turnover</v>
      </c>
      <c r="N63" s="83"/>
      <c r="O63" s="15"/>
      <c r="P63" s="21"/>
    </row>
    <row r="64" spans="2:16" ht="10" customHeight="1" thickBot="1" x14ac:dyDescent="0.4">
      <c r="B64" s="16"/>
      <c r="C64" s="17"/>
      <c r="D64" s="17"/>
      <c r="E64" s="17"/>
      <c r="F64" s="17"/>
      <c r="G64" s="17"/>
      <c r="H64" s="17"/>
      <c r="I64" s="17"/>
      <c r="J64" s="17"/>
      <c r="K64" s="17"/>
      <c r="L64" s="17"/>
      <c r="M64" s="17"/>
      <c r="N64" s="17"/>
      <c r="O64" s="18"/>
    </row>
    <row r="65" spans="10:14" ht="15" thickBot="1" x14ac:dyDescent="0.4"/>
    <row r="66" spans="10:14" ht="11.5" customHeight="1" x14ac:dyDescent="0.35">
      <c r="J66" s="75"/>
      <c r="K66" s="59"/>
      <c r="L66" s="60"/>
      <c r="M66" s="60"/>
      <c r="N66" s="61"/>
    </row>
    <row r="67" spans="10:14" ht="18.5" x14ac:dyDescent="0.35">
      <c r="J67" s="62"/>
      <c r="K67" s="100" t="s">
        <v>62</v>
      </c>
      <c r="L67" s="100"/>
      <c r="M67" s="100"/>
      <c r="N67" s="63"/>
    </row>
    <row r="68" spans="10:14" ht="12" customHeight="1" x14ac:dyDescent="0.35">
      <c r="J68" s="62"/>
      <c r="K68" s="74"/>
      <c r="L68" s="74"/>
      <c r="M68" s="74"/>
      <c r="N68" s="63"/>
    </row>
    <row r="69" spans="10:14" ht="18.5" x14ac:dyDescent="0.35">
      <c r="J69" s="62"/>
      <c r="K69" s="72" t="s">
        <v>47</v>
      </c>
      <c r="L69" s="74"/>
      <c r="M69" s="72" t="s">
        <v>15</v>
      </c>
      <c r="N69" s="63"/>
    </row>
    <row r="70" spans="10:14" ht="9" customHeight="1" thickBot="1" x14ac:dyDescent="0.4">
      <c r="J70" s="76"/>
      <c r="K70" s="48"/>
      <c r="L70" s="65"/>
      <c r="M70" s="48"/>
      <c r="N70" s="63"/>
    </row>
    <row r="71" spans="10:14" ht="19.5" thickTop="1" thickBot="1" x14ac:dyDescent="0.4">
      <c r="J71" s="73"/>
      <c r="K71" s="71">
        <f>IFERROR(SUM('Fee Calculator_Scenario B'!$M$9,'Fee Calculator_Scenario B'!$K$22,'Fee Calculator_Scenario B'!$K$32,'Fee Calculator_Scenario B'!$K$42,'Fee Calculator_Scenario B'!$K$53,'Fee Calculator_Scenario B'!$K$63),"")</f>
        <v>0</v>
      </c>
      <c r="L71" s="65"/>
      <c r="M71" s="71">
        <f>IFERROR(SUM('Fee Calculator_Scenario B'!$M$9,'Fee Calculator_Scenario B'!$M$22,'Fee Calculator_Scenario B'!$M$32,'Fee Calculator_Scenario B'!$M$42,'Fee Calculator_Scenario B'!$M$53,'Fee Calculator_Scenario B'!$M$63),"")</f>
        <v>0</v>
      </c>
      <c r="N71" s="63"/>
    </row>
    <row r="72" spans="10:14" ht="9" customHeight="1" thickTop="1" x14ac:dyDescent="0.35">
      <c r="J72" s="76"/>
      <c r="K72" s="48"/>
      <c r="L72" s="77"/>
      <c r="M72" s="48"/>
      <c r="N72" s="63"/>
    </row>
    <row r="73" spans="10:14" ht="8.5" customHeight="1" thickBot="1" x14ac:dyDescent="0.4">
      <c r="J73" s="78"/>
      <c r="K73" s="68"/>
      <c r="L73" s="67"/>
      <c r="M73" s="69"/>
      <c r="N73" s="70"/>
    </row>
    <row r="74" spans="10:14" ht="18.5" x14ac:dyDescent="0.35">
      <c r="J74" s="22"/>
      <c r="L74" s="40"/>
      <c r="M74" s="41"/>
      <c r="N74" s="23"/>
    </row>
  </sheetData>
  <sheetProtection algorithmName="SHA-512" hashValue="jxyQf6FBrO3QIouZWjl8Ydm9uOej+4qC2ghldfcov7UUiJnszJuOrTWfJ1COnFbq30ILwVO6Txc21ysSljTRJA==" saltValue="K2Z7m1/poU2I2jRUovRmxA==" spinCount="100000" sheet="1" objects="1" scenarios="1" selectLockedCells="1"/>
  <mergeCells count="10">
    <mergeCell ref="K67:M67"/>
    <mergeCell ref="D21:F21"/>
    <mergeCell ref="D31:G31"/>
    <mergeCell ref="B2:O2"/>
    <mergeCell ref="D1:N1"/>
    <mergeCell ref="E40:F40"/>
    <mergeCell ref="F9:G9"/>
    <mergeCell ref="E30:F30"/>
    <mergeCell ref="E20:F20"/>
    <mergeCell ref="D11:M11"/>
  </mergeCells>
  <dataValidations count="9">
    <dataValidation type="custom" errorStyle="warning" showInputMessage="1" showErrorMessage="1" errorTitle="Incorrect Data" error="Glass reusable packaging cannot exceed total glass packaging POM." sqref="G20" xr:uid="{7AF36B54-1EFD-434F-8401-86D6705FC097}">
      <formula1>OR(ISTEXT(G20), G17&gt;=SUM(G19,G20))</formula1>
    </dataValidation>
    <dataValidation type="custom" errorStyle="warning" showInputMessage="1" showErrorMessage="1" errorTitle="Incorrect Data" error="Glass packaging eligible for CDS cannot exceed total glass packaging POM." sqref="G19" xr:uid="{9EEEAFF0-8C75-4237-B7F4-EAB47C2EE3BD}">
      <formula1>OR(ISTEXT(G19), G17&gt;=SUM(G19,G20))</formula1>
    </dataValidation>
    <dataValidation type="custom" errorStyle="warning" showInputMessage="1" showErrorMessage="1" errorTitle="Incorrect Data" error="Fibre packaging eligible for CDS cannot exceed total fibre packaging POM." sqref="G29" xr:uid="{870F43E8-B89F-48B0-8106-B6ABB9FD6F95}">
      <formula1>OR(ISTEXT(G29), G27&gt;=SUM(G29,G30))</formula1>
    </dataValidation>
    <dataValidation type="custom" errorStyle="warning" showInputMessage="1" showErrorMessage="1" errorTitle="Incorrect Data" error="Fibre reusable packaging cannot exceed total fibre packaging POM." sqref="G30" xr:uid="{D6BDD630-3559-4BA3-87A3-E9B6CFDE40F5}">
      <formula1>OR(ISTEXT(G30), G27&gt;=SUM(G29,G30))</formula1>
    </dataValidation>
    <dataValidation type="custom" errorStyle="warning" showInputMessage="1" showErrorMessage="1" errorTitle="Incorrect Data" error="Rigid plastic packaging eligible for CDS cannot exceed total rigid plastic packaging POM." sqref="G39" xr:uid="{33CB1154-268C-42A7-83D0-9C2444FEEE9C}">
      <formula1>OR(ISTEXT(G39), G37&gt;=SUM(G39,G40))</formula1>
    </dataValidation>
    <dataValidation type="custom" errorStyle="warning" showInputMessage="1" showErrorMessage="1" errorTitle="Incorrect Data" error="Rigid plastic reusable packaging cannot exceed total rigid plastic packaging POM." sqref="G40" xr:uid="{7D58BFB2-D605-47D0-8C7B-48D45EA28253}">
      <formula1>OR(ISTEXT(G40), G37&gt;=SUM(G39,G40))</formula1>
    </dataValidation>
    <dataValidation type="custom" errorStyle="warning" showInputMessage="1" showErrorMessage="1" errorTitle="Incorrect Data" error="Soft plastic reusable packaging cannot exceed total soft plastic packaging POM." sqref="G50" xr:uid="{5D55ED63-BCFA-42EA-A2DD-CF7B835EC477}">
      <formula1>OR(ISTEXT(G50), G47&gt;=SUM(G50))</formula1>
    </dataValidation>
    <dataValidation type="custom" errorStyle="warning" showInputMessage="1" showErrorMessage="1" errorTitle="Incorrect Data" error="Other packaging materials eligible for CDS cannot exceed total other packaging materials POM." sqref="G60" xr:uid="{FC5B74C6-7C7F-416D-A0DA-735CD1B9395A}">
      <formula1>OR(ISTEXT(G60), G58&gt;=SUM(G60,G61))</formula1>
    </dataValidation>
    <dataValidation type="custom" errorStyle="warning" showInputMessage="1" showErrorMessage="1" errorTitle="Incorrect Data" error="Other reusable packaging materials cannot exceed total other packaging materials POM." sqref="G61" xr:uid="{34B8944E-9908-4443-932C-243D44831CA4}">
      <formula1>OR(ISTEXT(G61),G58&gt;=SUM(G60,G61))</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324105BC-C06F-46CF-AAFF-93BD10A1CDCC}">
            <xm:f>COUNTIF(HIDDEN_LISTS!$A$4:$A$9,$F$9)&gt;0</xm:f>
            <x14:dxf>
              <font>
                <color theme="9" tint="0.79998168889431442"/>
              </font>
              <fill>
                <patternFill>
                  <bgColor theme="9" tint="0.79998168889431442"/>
                </patternFill>
              </fill>
              <border>
                <left/>
                <right/>
                <top/>
                <bottom/>
              </border>
            </x14:dxf>
          </x14:cfRule>
          <xm:sqref>G17 G19:G20 G27 G29:G30 G37 G39:G40 G47 G50 G58 G60:G61</xm:sqref>
        </x14:conditionalFormatting>
        <x14:conditionalFormatting xmlns:xm="http://schemas.microsoft.com/office/excel/2006/main">
          <x14:cfRule type="expression" priority="1" id="{13EE7837-2F76-4018-9E95-E5DFE5BCC255}">
            <xm:f>COUNTIF(HIDDEN_LISTS!$A$4:$A$9,$F$9)&gt;0</xm:f>
            <x14:dxf>
              <font>
                <color theme="9" tint="-0.499984740745262"/>
              </font>
              <fill>
                <patternFill>
                  <bgColor theme="9" tint="-0.499984740745262"/>
                </patternFill>
              </fill>
              <border>
                <left/>
                <right/>
                <top/>
                <bottom/>
                <vertical/>
                <horizontal/>
              </border>
            </x14:dxf>
          </x14:cfRule>
          <xm:sqref>G22 G32 G42 G53 G63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8E32A48-5025-4E1A-A294-280131BDCB87}">
          <x14:formula1>
            <xm:f>HIDDEN_LISTS!$A$3:$A$18</xm:f>
          </x14:formula1>
          <xm:sqref>F9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8FFEA-6E2B-4900-85BD-F97ABE8DD87D}">
  <sheetPr codeName="Sheet4"/>
  <dimension ref="A1:Z62"/>
  <sheetViews>
    <sheetView topLeftCell="A2" workbookViewId="0">
      <selection activeCell="Q2" sqref="Q2"/>
    </sheetView>
  </sheetViews>
  <sheetFormatPr defaultColWidth="0" defaultRowHeight="14.5" zeroHeight="1" x14ac:dyDescent="0.35"/>
  <cols>
    <col min="1" max="1" width="3.54296875" style="4" customWidth="1"/>
    <col min="2" max="2" width="2.7265625" style="4" customWidth="1"/>
    <col min="3" max="3" width="5.54296875" style="4" customWidth="1"/>
    <col min="4" max="4" width="22.81640625" style="4" customWidth="1"/>
    <col min="5" max="5" width="4.54296875" style="4" customWidth="1"/>
    <col min="6" max="6" width="22.81640625" style="4" customWidth="1"/>
    <col min="7" max="7" width="4.54296875" style="4" customWidth="1"/>
    <col min="8" max="8" width="22.81640625" style="4" customWidth="1"/>
    <col min="9" max="9" width="5.7265625" style="4" customWidth="1"/>
    <col min="10" max="10" width="22.81640625" style="4" customWidth="1"/>
    <col min="11" max="11" width="5.81640625" style="4" customWidth="1"/>
    <col min="12" max="12" width="22.81640625" style="4" customWidth="1"/>
    <col min="13" max="13" width="5.81640625" style="4" customWidth="1"/>
    <col min="14" max="14" width="22.81640625" style="4" customWidth="1"/>
    <col min="15" max="15" width="4.54296875" style="4" customWidth="1"/>
    <col min="16" max="16" width="2.54296875" style="4" customWidth="1"/>
    <col min="17" max="17" width="3.453125" style="4" customWidth="1"/>
    <col min="18" max="26" width="0" style="4" hidden="1" customWidth="1"/>
    <col min="27" max="16384" width="8.7265625" style="4" hidden="1"/>
  </cols>
  <sheetData>
    <row r="1" spans="2:17" ht="8.5" customHeight="1" x14ac:dyDescent="0.35">
      <c r="D1" s="5"/>
      <c r="E1" s="5"/>
      <c r="F1" s="5"/>
      <c r="G1" s="5"/>
      <c r="H1" s="5"/>
      <c r="I1" s="5"/>
      <c r="J1" s="5"/>
      <c r="K1" s="5"/>
      <c r="L1" s="5"/>
      <c r="M1" s="5"/>
      <c r="N1" s="5"/>
      <c r="O1" s="5"/>
      <c r="P1" s="6"/>
      <c r="Q1" s="5"/>
    </row>
    <row r="2" spans="2:17" ht="86.5" customHeight="1" x14ac:dyDescent="0.35">
      <c r="B2" s="102" t="s">
        <v>63</v>
      </c>
      <c r="C2" s="102"/>
      <c r="D2" s="102"/>
      <c r="E2" s="102"/>
      <c r="F2" s="102"/>
      <c r="G2" s="102"/>
      <c r="H2" s="102"/>
      <c r="I2" s="102"/>
      <c r="J2" s="102"/>
      <c r="K2" s="102"/>
      <c r="L2" s="102"/>
      <c r="M2" s="102"/>
      <c r="N2" s="102"/>
      <c r="O2" s="102"/>
      <c r="P2" s="102"/>
      <c r="Q2" s="7"/>
    </row>
    <row r="3" spans="2:17" ht="15" thickBot="1" x14ac:dyDescent="0.4"/>
    <row r="4" spans="2:17" ht="10" customHeight="1" x14ac:dyDescent="0.35">
      <c r="B4" s="8"/>
      <c r="C4" s="9"/>
      <c r="D4" s="9"/>
      <c r="E4" s="9"/>
      <c r="F4" s="9"/>
      <c r="G4" s="9"/>
      <c r="H4" s="9"/>
      <c r="I4" s="9"/>
      <c r="J4" s="9"/>
      <c r="K4" s="9"/>
      <c r="L4" s="9"/>
      <c r="M4" s="9"/>
      <c r="N4" s="9"/>
      <c r="O4" s="9"/>
      <c r="P4" s="10"/>
    </row>
    <row r="5" spans="2:17" x14ac:dyDescent="0.35">
      <c r="B5" s="11"/>
      <c r="C5" s="12" t="s">
        <v>10</v>
      </c>
      <c r="J5" s="12"/>
      <c r="P5" s="13"/>
    </row>
    <row r="6" spans="2:17" ht="10" customHeight="1" x14ac:dyDescent="0.35">
      <c r="B6" s="11"/>
      <c r="P6" s="13"/>
    </row>
    <row r="7" spans="2:17" x14ac:dyDescent="0.35">
      <c r="B7" s="11"/>
      <c r="C7" s="48"/>
      <c r="D7" s="49" t="s">
        <v>64</v>
      </c>
      <c r="E7" s="48"/>
      <c r="F7" s="52" t="s">
        <v>65</v>
      </c>
      <c r="G7" s="48"/>
      <c r="H7" s="49" t="s">
        <v>66</v>
      </c>
      <c r="I7" s="48"/>
      <c r="J7" s="52" t="s">
        <v>15</v>
      </c>
      <c r="K7" s="49"/>
      <c r="L7" s="49" t="s">
        <v>67</v>
      </c>
      <c r="M7" s="49"/>
      <c r="N7" s="52" t="s">
        <v>68</v>
      </c>
      <c r="O7" s="49"/>
      <c r="P7" s="13"/>
    </row>
    <row r="8" spans="2:17" ht="15" thickBot="1" x14ac:dyDescent="0.4">
      <c r="B8" s="11"/>
      <c r="C8" s="48"/>
      <c r="D8" s="50"/>
      <c r="E8" s="48"/>
      <c r="F8" s="54"/>
      <c r="G8" s="48"/>
      <c r="H8" s="50"/>
      <c r="I8" s="48"/>
      <c r="J8" s="53"/>
      <c r="K8" s="50"/>
      <c r="L8" s="48"/>
      <c r="M8" s="50"/>
      <c r="N8" s="53"/>
      <c r="O8" s="48"/>
      <c r="P8" s="13"/>
    </row>
    <row r="9" spans="2:17" ht="15.5" thickTop="1" thickBot="1" x14ac:dyDescent="0.4">
      <c r="B9" s="11"/>
      <c r="C9" s="48"/>
      <c r="D9" s="51">
        <v>1</v>
      </c>
      <c r="E9" s="48"/>
      <c r="F9" s="55">
        <v>1</v>
      </c>
      <c r="G9" s="48"/>
      <c r="H9" s="51">
        <v>1</v>
      </c>
      <c r="I9" s="48"/>
      <c r="J9" s="55">
        <v>1</v>
      </c>
      <c r="K9" s="82"/>
      <c r="L9" s="51">
        <v>1</v>
      </c>
      <c r="M9" s="82"/>
      <c r="N9" s="55">
        <v>1</v>
      </c>
      <c r="O9" s="48"/>
      <c r="P9" s="13"/>
    </row>
    <row r="10" spans="2:17" ht="15" thickTop="1" x14ac:dyDescent="0.35">
      <c r="B10" s="11"/>
      <c r="C10" s="48"/>
      <c r="D10" s="49"/>
      <c r="E10" s="48"/>
      <c r="F10" s="52"/>
      <c r="G10" s="48"/>
      <c r="H10" s="49"/>
      <c r="I10" s="48"/>
      <c r="J10" s="53"/>
      <c r="K10" s="49"/>
      <c r="L10" s="48"/>
      <c r="M10" s="49"/>
      <c r="N10" s="53"/>
      <c r="O10" s="48"/>
      <c r="P10" s="13"/>
    </row>
    <row r="11" spans="2:17" ht="10" customHeight="1" thickBot="1" x14ac:dyDescent="0.4">
      <c r="B11" s="11"/>
      <c r="D11" s="14"/>
      <c r="K11" s="14"/>
      <c r="M11" s="14"/>
      <c r="P11" s="13"/>
    </row>
    <row r="12" spans="2:17" ht="15.5" thickTop="1" thickBot="1" x14ac:dyDescent="0.4">
      <c r="B12" s="11"/>
      <c r="C12" s="56"/>
      <c r="D12" s="86" t="str">
        <f>IF(COUNTIF(HIDDEN_LISTS!$A$3,'Fee Calculator_Scenario B'!$F$9)&gt;0,"Complete the Fee Calculator",IF(COUNTIF(HIDDEN_LISTS!$A$4:$A$9,'Fee Calculator_Scenario B'!$F$9)&gt;0,"Not applicable",IF(ISERROR(D9*'Fee Calculator_Scenario B'!$G$22)=FALSE,IF(D9*'Fee Calculator_Scenario B'!$G$22&gt;0,D9*'Fee Calculator_Scenario B'!$G$22,"None"),"None")))</f>
        <v>Complete the Fee Calculator</v>
      </c>
      <c r="E12" s="87"/>
      <c r="F12" s="90" t="str">
        <f>IF(COUNTIF(HIDDEN_LISTS!$A$3,'Fee Calculator_Scenario B'!$F$9)&gt;0,"Complete the Fee Calculator",IF(COUNTIF(HIDDEN_LISTS!$A$4:$A$9,'Fee Calculator_Scenario B'!$F$9)&gt;0,"Not applicable",IF(ISERROR(F9*'Fee Calculator_Scenario B'!$G$22)=FALSE,IF(F9*'Fee Calculator_Scenario B'!$G$22&gt;0,F9*'Fee Calculator_Scenario B'!$G$22,"None"),"None")))</f>
        <v>Complete the Fee Calculator</v>
      </c>
      <c r="G12" s="87"/>
      <c r="H12" s="86" t="str">
        <f>IF(COUNTIF(HIDDEN_LISTS!$A$3,'Fee Calculator_Scenario B'!$F$9)&gt;0,"Complete the Fee Calculator",IF(COUNTIF(HIDDEN_LISTS!$A$4:$A$9,'Fee Calculator_Scenario B'!$F$9)&gt;0,"Not applicable",IF(ISERROR(H9*'Fee Calculator_Scenario B'!$G$22)=FALSE,IF(H9*'Fee Calculator_Scenario B'!$G$22&gt;0,H9*'Fee Calculator_Scenario B'!$G$22,"None"),"None")))</f>
        <v>Complete the Fee Calculator</v>
      </c>
      <c r="I12" s="88"/>
      <c r="J12" s="90" t="str">
        <f>IF(COUNTIF(HIDDEN_LISTS!$A$3,'Fee Calculator_Scenario B'!$F$9)&gt;0,"Complete the Fee Calculator",IF(COUNTIF(HIDDEN_LISTS!$A$4:$A$9,'Fee Calculator_Scenario B'!$F$9)&gt;0,"Not applicable",IF(ISERROR(J9*'Fee Calculator_Scenario B'!$G$22)=FALSE,IF(J9*'Fee Calculator_Scenario B'!$G$22&gt;0,J9*'Fee Calculator_Scenario B'!$G$22,"None"),"None")))</f>
        <v>Complete the Fee Calculator</v>
      </c>
      <c r="K12" s="88"/>
      <c r="L12" s="86" t="str">
        <f>IF(COUNTIF(HIDDEN_LISTS!$A$3,'Fee Calculator_Scenario B'!$F$9)&gt;0,"Complete the Fee Calculator",IF(COUNTIF(HIDDEN_LISTS!$A$4:$A$9,'Fee Calculator_Scenario B'!$F$9)&gt;0,"Not applicable",IF(ISERROR(L9*'Fee Calculator_Scenario B'!$G$22)=FALSE,IF(L9*'Fee Calculator_Scenario B'!$G$22&gt;0,L9*'Fee Calculator_Scenario B'!$G$22,"None"),"None")))</f>
        <v>Complete the Fee Calculator</v>
      </c>
      <c r="M12" s="88"/>
      <c r="N12" s="90" t="str">
        <f>IF(COUNTIF(HIDDEN_LISTS!$A$3,'Fee Calculator_Scenario B'!$F$9)&gt;0,"Complete the Fee Calculator",IF(COUNTIF(HIDDEN_LISTS!$A$4:$A$9,'Fee Calculator_Scenario B'!$F$9)&gt;0,"Not applicable",IF(ISERROR(N9*'Fee Calculator_Scenario B'!$G$22)=FALSE,IF(N9*'Fee Calculator_Scenario B'!$G$22&gt;0,N9*'Fee Calculator_Scenario B'!$G$22,"None"),"None")))</f>
        <v>Complete the Fee Calculator</v>
      </c>
      <c r="O12" s="89"/>
      <c r="P12" s="15"/>
    </row>
    <row r="13" spans="2:17" ht="10" customHeight="1" thickTop="1" thickBot="1" x14ac:dyDescent="0.4">
      <c r="B13" s="16"/>
      <c r="C13" s="17"/>
      <c r="D13" s="43"/>
      <c r="E13" s="43"/>
      <c r="F13" s="43"/>
      <c r="G13" s="43"/>
      <c r="H13" s="43"/>
      <c r="I13" s="43"/>
      <c r="J13" s="43"/>
      <c r="K13" s="43"/>
      <c r="L13" s="43"/>
      <c r="M13" s="43"/>
      <c r="N13" s="43"/>
      <c r="O13" s="17"/>
      <c r="P13" s="18"/>
    </row>
    <row r="14" spans="2:17" ht="10" customHeight="1" x14ac:dyDescent="0.35">
      <c r="B14" s="8"/>
      <c r="C14" s="9"/>
      <c r="D14" s="44"/>
      <c r="E14" s="44"/>
      <c r="F14" s="44"/>
      <c r="G14" s="44"/>
      <c r="H14" s="44"/>
      <c r="I14" s="44"/>
      <c r="J14" s="44"/>
      <c r="K14" s="44"/>
      <c r="L14" s="44"/>
      <c r="M14" s="44"/>
      <c r="N14" s="44"/>
      <c r="O14" s="9"/>
      <c r="P14" s="10"/>
    </row>
    <row r="15" spans="2:17" x14ac:dyDescent="0.35">
      <c r="B15" s="11"/>
      <c r="C15" s="12" t="s">
        <v>24</v>
      </c>
      <c r="D15" s="45"/>
      <c r="E15" s="45"/>
      <c r="F15" s="45"/>
      <c r="G15" s="45"/>
      <c r="H15" s="45"/>
      <c r="I15" s="45"/>
      <c r="J15" s="46"/>
      <c r="K15" s="45"/>
      <c r="L15" s="45"/>
      <c r="M15" s="45"/>
      <c r="N15" s="45"/>
      <c r="P15" s="13"/>
    </row>
    <row r="16" spans="2:17" ht="7.5" customHeight="1" x14ac:dyDescent="0.35">
      <c r="B16" s="11"/>
      <c r="D16" s="45"/>
      <c r="E16" s="45"/>
      <c r="F16" s="45"/>
      <c r="G16" s="45"/>
      <c r="H16" s="45"/>
      <c r="I16" s="45"/>
      <c r="J16" s="45"/>
      <c r="K16" s="45"/>
      <c r="L16" s="45"/>
      <c r="M16" s="45"/>
      <c r="N16" s="45"/>
      <c r="P16" s="13"/>
    </row>
    <row r="17" spans="2:17" x14ac:dyDescent="0.35">
      <c r="B17" s="11"/>
      <c r="C17" s="48"/>
      <c r="D17" s="49" t="s">
        <v>69</v>
      </c>
      <c r="E17" s="48"/>
      <c r="F17" s="52" t="s">
        <v>65</v>
      </c>
      <c r="G17" s="48"/>
      <c r="H17" s="49" t="s">
        <v>14</v>
      </c>
      <c r="I17" s="48"/>
      <c r="J17" s="52" t="s">
        <v>15</v>
      </c>
      <c r="K17" s="49"/>
      <c r="L17" s="49" t="s">
        <v>67</v>
      </c>
      <c r="M17" s="48"/>
      <c r="N17" s="52" t="s">
        <v>68</v>
      </c>
      <c r="O17" s="49"/>
      <c r="P17" s="13"/>
      <c r="Q17" s="14"/>
    </row>
    <row r="18" spans="2:17" ht="11.15" customHeight="1" thickBot="1" x14ac:dyDescent="0.4">
      <c r="B18" s="11"/>
      <c r="C18" s="48"/>
      <c r="D18" s="50"/>
      <c r="E18" s="48"/>
      <c r="F18" s="54"/>
      <c r="G18" s="48"/>
      <c r="H18" s="50"/>
      <c r="I18" s="48"/>
      <c r="J18" s="53"/>
      <c r="K18" s="50"/>
      <c r="L18" s="50"/>
      <c r="M18" s="48"/>
      <c r="N18" s="53"/>
      <c r="O18" s="50"/>
      <c r="P18" s="13"/>
      <c r="Q18" s="19"/>
    </row>
    <row r="19" spans="2:17" ht="15.5" thickTop="1" thickBot="1" x14ac:dyDescent="0.4">
      <c r="B19" s="11"/>
      <c r="C19" s="48"/>
      <c r="D19" s="51">
        <v>2</v>
      </c>
      <c r="E19" s="48"/>
      <c r="F19" s="58">
        <v>2</v>
      </c>
      <c r="G19" s="48"/>
      <c r="H19" s="51">
        <v>2</v>
      </c>
      <c r="I19" s="48"/>
      <c r="J19" s="58">
        <v>2</v>
      </c>
      <c r="K19" s="91"/>
      <c r="L19" s="51">
        <v>4</v>
      </c>
      <c r="M19" s="48"/>
      <c r="N19" s="58">
        <v>4</v>
      </c>
      <c r="O19" s="91"/>
      <c r="P19" s="13"/>
      <c r="Q19" s="20"/>
    </row>
    <row r="20" spans="2:17" ht="15" thickTop="1" x14ac:dyDescent="0.35">
      <c r="B20" s="11"/>
      <c r="C20" s="48"/>
      <c r="D20" s="49"/>
      <c r="E20" s="48"/>
      <c r="F20" s="52"/>
      <c r="G20" s="48"/>
      <c r="H20" s="49"/>
      <c r="I20" s="48"/>
      <c r="J20" s="53"/>
      <c r="K20" s="49"/>
      <c r="L20" s="49"/>
      <c r="M20" s="48"/>
      <c r="N20" s="53"/>
      <c r="O20" s="49"/>
      <c r="P20" s="13"/>
      <c r="Q20" s="14"/>
    </row>
    <row r="21" spans="2:17" ht="11.15" customHeight="1" thickBot="1" x14ac:dyDescent="0.4">
      <c r="B21" s="11"/>
      <c r="D21" s="14"/>
      <c r="K21" s="14"/>
      <c r="O21" s="14"/>
      <c r="P21" s="13"/>
    </row>
    <row r="22" spans="2:17" ht="15.5" thickTop="1" thickBot="1" x14ac:dyDescent="0.4">
      <c r="B22" s="11"/>
      <c r="C22" s="56"/>
      <c r="D22" s="86" t="str">
        <f>IF(COUNTIF(HIDDEN_LISTS!$A$3,'Fee Calculator_Scenario B'!$F$9)&gt;0,"Complete the Fee Calculator",IF(COUNTIF(HIDDEN_LISTS!$A$4:$A$9,'Fee Calculator_Scenario B'!$F$9)&gt;0,"Not applicable",IF(ISERROR(D19*'Fee Calculator_Scenario B'!$G$32)=FALSE,IF(D19*'Fee Calculator_Scenario B'!$G$32&gt;0,D19*'Fee Calculator_Scenario B'!$G$32,"None"),"None")))</f>
        <v>Complete the Fee Calculator</v>
      </c>
      <c r="E22" s="87"/>
      <c r="F22" s="90" t="str">
        <f>IF(COUNTIF(HIDDEN_LISTS!$A$3,'Fee Calculator_Scenario B'!$F$9)&gt;0,"Complete the Fee Calculator",IF(COUNTIF(HIDDEN_LISTS!$A$4:$A$9,'Fee Calculator_Scenario B'!$F$9)&gt;0,"Not applicable",IF(ISERROR(F19*'Fee Calculator_Scenario B'!$G$32)=FALSE,IF(F19*'Fee Calculator_Scenario B'!$G$32&gt;0,F19*'Fee Calculator_Scenario B'!$G$32,"None"),"None")))</f>
        <v>Complete the Fee Calculator</v>
      </c>
      <c r="G22" s="87"/>
      <c r="H22" s="86" t="str">
        <f>IF(COUNTIF(HIDDEN_LISTS!$A$3,'Fee Calculator_Scenario B'!$F$9)&gt;0,"Complete the Fee Calculator",IF(COUNTIF(HIDDEN_LISTS!$A$4:$A$9,'Fee Calculator_Scenario B'!$F$9)&gt;0,"Not applicable",IF(ISERROR(H19*'Fee Calculator_Scenario B'!$G$32)=FALSE,IF(H19*'Fee Calculator_Scenario B'!$G$32&gt;0,H19*'Fee Calculator_Scenario B'!$G$32,"None"),"None")))</f>
        <v>Complete the Fee Calculator</v>
      </c>
      <c r="I22" s="88"/>
      <c r="J22" s="90" t="str">
        <f>IF(COUNTIF(HIDDEN_LISTS!$A$3,'Fee Calculator_Scenario B'!$F$9)&gt;0,"Complete the Fee Calculator",IF(COUNTIF(HIDDEN_LISTS!$A$4:$A$9,'Fee Calculator_Scenario B'!$F$9)&gt;0,"Not applicable",IF(ISERROR(J19*'Fee Calculator_Scenario B'!$G$32)=FALSE,IF(J19*'Fee Calculator_Scenario B'!$G$32&gt;0,J19*'Fee Calculator_Scenario B'!$G$32,"None"),"None")))</f>
        <v>Complete the Fee Calculator</v>
      </c>
      <c r="K22" s="88"/>
      <c r="L22" s="86" t="str">
        <f>IF(COUNTIF(HIDDEN_LISTS!$A$3,'Fee Calculator_Scenario B'!$F$9)&gt;0,"Complete the Fee Calculator",IF(COUNTIF(HIDDEN_LISTS!$A$4:$A$9,'Fee Calculator_Scenario B'!$F$9)&gt;0,"Not applicable",IF(ISERROR(L19*'Fee Calculator_Scenario B'!$G$32)=FALSE,IF(L19*'Fee Calculator_Scenario B'!$G$32&gt;0,L19*'Fee Calculator_Scenario B'!$G$32,"None"),"None")))</f>
        <v>Complete the Fee Calculator</v>
      </c>
      <c r="M22" s="88"/>
      <c r="N22" s="90" t="str">
        <f>IF(COUNTIF(HIDDEN_LISTS!$A$3,'Fee Calculator_Scenario B'!$F$9)&gt;0,"Complete the Fee Calculator",IF(COUNTIF(HIDDEN_LISTS!$A$4:$A$9,'Fee Calculator_Scenario B'!$F$9)&gt;0,"Not applicable",IF(ISERROR(N19*'Fee Calculator_Scenario B'!$G$32)=FALSE,IF(N19*'Fee Calculator_Scenario B'!$G$32&gt;0,N19*'Fee Calculator_Scenario B'!$G$32,"None"),"None")))</f>
        <v>Complete the Fee Calculator</v>
      </c>
      <c r="O22" s="88"/>
      <c r="P22" s="15"/>
      <c r="Q22" s="21"/>
    </row>
    <row r="23" spans="2:17" ht="10" customHeight="1" thickTop="1" thickBot="1" x14ac:dyDescent="0.4">
      <c r="B23" s="16"/>
      <c r="C23" s="17"/>
      <c r="D23" s="43"/>
      <c r="E23" s="43"/>
      <c r="F23" s="43"/>
      <c r="G23" s="43"/>
      <c r="H23" s="43"/>
      <c r="I23" s="43"/>
      <c r="J23" s="43"/>
      <c r="K23" s="43"/>
      <c r="L23" s="43"/>
      <c r="M23" s="43"/>
      <c r="N23" s="43"/>
      <c r="O23" s="17"/>
      <c r="P23" s="18"/>
    </row>
    <row r="24" spans="2:17" ht="10" customHeight="1" x14ac:dyDescent="0.35">
      <c r="B24" s="8"/>
      <c r="C24" s="9"/>
      <c r="D24" s="44"/>
      <c r="E24" s="44"/>
      <c r="F24" s="44"/>
      <c r="G24" s="44"/>
      <c r="H24" s="44"/>
      <c r="I24" s="44"/>
      <c r="J24" s="44"/>
      <c r="K24" s="44"/>
      <c r="L24" s="44"/>
      <c r="M24" s="44"/>
      <c r="N24" s="44"/>
      <c r="O24" s="9"/>
      <c r="P24" s="10"/>
    </row>
    <row r="25" spans="2:17" x14ac:dyDescent="0.35">
      <c r="B25" s="11"/>
      <c r="C25" s="12" t="s">
        <v>34</v>
      </c>
      <c r="D25" s="45"/>
      <c r="E25" s="45"/>
      <c r="F25" s="45"/>
      <c r="G25" s="45"/>
      <c r="H25" s="45"/>
      <c r="I25" s="45"/>
      <c r="J25" s="46"/>
      <c r="K25" s="45"/>
      <c r="L25" s="45"/>
      <c r="M25" s="45"/>
      <c r="N25" s="45"/>
      <c r="P25" s="13"/>
    </row>
    <row r="26" spans="2:17" ht="7.5" customHeight="1" x14ac:dyDescent="0.35">
      <c r="B26" s="11"/>
      <c r="D26" s="45"/>
      <c r="E26" s="45"/>
      <c r="F26" s="45"/>
      <c r="G26" s="45"/>
      <c r="H26" s="45"/>
      <c r="I26" s="45"/>
      <c r="J26" s="45"/>
      <c r="K26" s="45"/>
      <c r="L26" s="45"/>
      <c r="M26" s="45"/>
      <c r="N26" s="45"/>
      <c r="P26" s="13"/>
    </row>
    <row r="27" spans="2:17" x14ac:dyDescent="0.35">
      <c r="B27" s="11"/>
      <c r="C27" s="48"/>
      <c r="D27" s="49" t="s">
        <v>69</v>
      </c>
      <c r="E27" s="48"/>
      <c r="F27" s="52" t="s">
        <v>65</v>
      </c>
      <c r="G27" s="48"/>
      <c r="H27" s="49" t="s">
        <v>14</v>
      </c>
      <c r="I27" s="48"/>
      <c r="J27" s="52" t="s">
        <v>15</v>
      </c>
      <c r="K27" s="49"/>
      <c r="L27" s="49" t="s">
        <v>67</v>
      </c>
      <c r="M27" s="48"/>
      <c r="N27" s="52" t="s">
        <v>68</v>
      </c>
      <c r="O27" s="49"/>
      <c r="P27" s="13"/>
      <c r="Q27" s="14"/>
    </row>
    <row r="28" spans="2:17" ht="11.15" customHeight="1" thickBot="1" x14ac:dyDescent="0.4">
      <c r="B28" s="11"/>
      <c r="C28" s="48"/>
      <c r="D28" s="50"/>
      <c r="E28" s="48"/>
      <c r="F28" s="54"/>
      <c r="G28" s="48"/>
      <c r="H28" s="50"/>
      <c r="I28" s="48"/>
      <c r="J28" s="53"/>
      <c r="K28" s="50"/>
      <c r="L28" s="50"/>
      <c r="M28" s="48"/>
      <c r="N28" s="53"/>
      <c r="O28" s="50"/>
      <c r="P28" s="13"/>
      <c r="Q28" s="19"/>
    </row>
    <row r="29" spans="2:17" ht="15.5" thickTop="1" thickBot="1" x14ac:dyDescent="0.4">
      <c r="B29" s="11"/>
      <c r="C29" s="48"/>
      <c r="D29" s="51">
        <v>5</v>
      </c>
      <c r="E29" s="48"/>
      <c r="F29" s="58">
        <v>5</v>
      </c>
      <c r="G29" s="48"/>
      <c r="H29" s="51">
        <v>9</v>
      </c>
      <c r="I29" s="48"/>
      <c r="J29" s="58">
        <v>9</v>
      </c>
      <c r="K29" s="91"/>
      <c r="L29" s="51">
        <v>15</v>
      </c>
      <c r="M29" s="48"/>
      <c r="N29" s="58">
        <v>15</v>
      </c>
      <c r="O29" s="91"/>
      <c r="P29" s="13"/>
      <c r="Q29" s="20"/>
    </row>
    <row r="30" spans="2:17" ht="15" thickTop="1" x14ac:dyDescent="0.35">
      <c r="B30" s="11"/>
      <c r="C30" s="48"/>
      <c r="D30" s="49"/>
      <c r="E30" s="48"/>
      <c r="F30" s="52"/>
      <c r="G30" s="48"/>
      <c r="H30" s="49"/>
      <c r="I30" s="48"/>
      <c r="J30" s="53"/>
      <c r="K30" s="49"/>
      <c r="L30" s="49"/>
      <c r="M30" s="48"/>
      <c r="N30" s="53"/>
      <c r="O30" s="49"/>
      <c r="P30" s="13"/>
      <c r="Q30" s="14"/>
    </row>
    <row r="31" spans="2:17" ht="11.15" customHeight="1" thickBot="1" x14ac:dyDescent="0.4">
      <c r="B31" s="11"/>
      <c r="D31" s="14"/>
      <c r="K31" s="14"/>
      <c r="O31" s="14"/>
      <c r="P31" s="13"/>
    </row>
    <row r="32" spans="2:17" ht="15.5" thickTop="1" thickBot="1" x14ac:dyDescent="0.4">
      <c r="B32" s="11"/>
      <c r="C32" s="56"/>
      <c r="D32" s="86" t="str">
        <f>IF(COUNTIF(HIDDEN_LISTS!$A$3,'Fee Calculator_Scenario B'!$F$9)&gt;0,"Complete the Fee Calculator",IF(COUNTIF(HIDDEN_LISTS!$A$4:$A$9,'Fee Calculator_Scenario B'!$F$9)&gt;0,"Not applicable",IF(ISERROR(D29*'Fee Calculator_Scenario B'!$G$42)=FALSE,IF(D29*'Fee Calculator_Scenario B'!$G$42&gt;0,D29*'Fee Calculator_Scenario B'!$G$42,"None"),"None")))</f>
        <v>Complete the Fee Calculator</v>
      </c>
      <c r="E32" s="87"/>
      <c r="F32" s="90" t="str">
        <f>IF(COUNTIF(HIDDEN_LISTS!$A$3,'Fee Calculator_Scenario B'!$F$9)&gt;0,"Complete the Fee Calculator",IF(COUNTIF(HIDDEN_LISTS!$A$4:$A$9,'Fee Calculator_Scenario B'!$F$9)&gt;0,"Not applicable",IF(ISERROR(F29*'Fee Calculator_Scenario B'!$G$42)=FALSE,IF(F29*'Fee Calculator_Scenario B'!$G$42&gt;0,F29*'Fee Calculator_Scenario B'!$G$42,"None"),"None")))</f>
        <v>Complete the Fee Calculator</v>
      </c>
      <c r="G32" s="87"/>
      <c r="H32" s="86" t="str">
        <f>IF(COUNTIF(HIDDEN_LISTS!$A$3,'Fee Calculator_Scenario B'!$F$9)&gt;0,"Complete the Fee Calculator",IF(COUNTIF(HIDDEN_LISTS!$A$4:$A$9,'Fee Calculator_Scenario B'!$F$9)&gt;0,"Not applicable",IF(ISERROR(H29*'Fee Calculator_Scenario B'!$G$42)=FALSE,IF(H29*'Fee Calculator_Scenario B'!$G$42&gt;0,H29*'Fee Calculator_Scenario B'!$G$42,"None"),"None")))</f>
        <v>Complete the Fee Calculator</v>
      </c>
      <c r="I32" s="88"/>
      <c r="J32" s="90" t="str">
        <f>IF(COUNTIF(HIDDEN_LISTS!$A$3,'Fee Calculator_Scenario B'!$F$9)&gt;0,"Complete the Fee Calculator",IF(COUNTIF(HIDDEN_LISTS!$A$4:$A$9,'Fee Calculator_Scenario B'!$F$9)&gt;0,"Not applicable",IF(ISERROR(J29*'Fee Calculator_Scenario B'!$G$42)=FALSE,IF(J29*'Fee Calculator_Scenario B'!$G$42&gt;0,J29*'Fee Calculator_Scenario B'!$G$42,"None"),"None")))</f>
        <v>Complete the Fee Calculator</v>
      </c>
      <c r="K32" s="88"/>
      <c r="L32" s="86" t="str">
        <f>IF(COUNTIF(HIDDEN_LISTS!$A$3,'Fee Calculator_Scenario B'!$F$9)&gt;0,"Complete the Fee Calculator",IF(COUNTIF(HIDDEN_LISTS!$A$4:$A$9,'Fee Calculator_Scenario B'!$F$9)&gt;0,"Not applicable",IF(ISERROR(L29*'Fee Calculator_Scenario B'!$G$42)=FALSE,IF(L29*'Fee Calculator_Scenario B'!$G$42&gt;0,L29*'Fee Calculator_Scenario B'!$G$42,"None"),"None")))</f>
        <v>Complete the Fee Calculator</v>
      </c>
      <c r="M32" s="88"/>
      <c r="N32" s="90" t="str">
        <f>IF(COUNTIF(HIDDEN_LISTS!$A$3,'Fee Calculator_Scenario B'!$F$9)&gt;0,"Complete the Fee Calculator",IF(COUNTIF(HIDDEN_LISTS!$A$4:$A$9,'Fee Calculator_Scenario B'!$F$9)&gt;0,"Not applicable",IF(ISERROR(N29*'Fee Calculator_Scenario B'!$G$42)=FALSE,IF(N29*'Fee Calculator_Scenario B'!$G$42&gt;0,N29*'Fee Calculator_Scenario B'!$G$42,"None"),"None")))</f>
        <v>Complete the Fee Calculator</v>
      </c>
      <c r="O32" s="88"/>
      <c r="P32" s="15"/>
      <c r="Q32" s="21"/>
    </row>
    <row r="33" spans="2:17" ht="10" customHeight="1" thickTop="1" thickBot="1" x14ac:dyDescent="0.4">
      <c r="B33" s="16"/>
      <c r="C33" s="17"/>
      <c r="D33" s="43"/>
      <c r="E33" s="43"/>
      <c r="F33" s="43"/>
      <c r="G33" s="43"/>
      <c r="H33" s="43"/>
      <c r="I33" s="43"/>
      <c r="J33" s="43"/>
      <c r="K33" s="43"/>
      <c r="L33" s="43"/>
      <c r="M33" s="43"/>
      <c r="N33" s="43"/>
      <c r="O33" s="17"/>
      <c r="P33" s="18"/>
    </row>
    <row r="34" spans="2:17" ht="10" customHeight="1" x14ac:dyDescent="0.35">
      <c r="B34" s="8"/>
      <c r="C34" s="9"/>
      <c r="D34" s="44"/>
      <c r="E34" s="44"/>
      <c r="F34" s="44"/>
      <c r="G34" s="44"/>
      <c r="H34" s="44"/>
      <c r="I34" s="44"/>
      <c r="J34" s="44"/>
      <c r="K34" s="44"/>
      <c r="L34" s="44"/>
      <c r="M34" s="44"/>
      <c r="N34" s="44"/>
      <c r="O34" s="9"/>
      <c r="P34" s="10"/>
    </row>
    <row r="35" spans="2:17" x14ac:dyDescent="0.35">
      <c r="B35" s="11"/>
      <c r="C35" s="12" t="s">
        <v>44</v>
      </c>
      <c r="D35" s="45"/>
      <c r="E35" s="45"/>
      <c r="F35" s="45"/>
      <c r="G35" s="45"/>
      <c r="H35" s="45"/>
      <c r="I35" s="45"/>
      <c r="J35" s="46"/>
      <c r="K35" s="45"/>
      <c r="L35" s="45"/>
      <c r="M35" s="45"/>
      <c r="N35" s="45"/>
      <c r="P35" s="13"/>
    </row>
    <row r="36" spans="2:17" ht="7.5" customHeight="1" x14ac:dyDescent="0.35">
      <c r="B36" s="11"/>
      <c r="D36" s="45"/>
      <c r="E36" s="45"/>
      <c r="F36" s="45"/>
      <c r="G36" s="45"/>
      <c r="H36" s="45"/>
      <c r="I36" s="45"/>
      <c r="J36" s="45"/>
      <c r="K36" s="45"/>
      <c r="L36" s="45"/>
      <c r="M36" s="45"/>
      <c r="N36" s="45"/>
      <c r="P36" s="13"/>
    </row>
    <row r="37" spans="2:17" x14ac:dyDescent="0.35">
      <c r="B37" s="11"/>
      <c r="C37" s="79"/>
      <c r="D37" s="93" t="s">
        <v>70</v>
      </c>
      <c r="E37" s="79"/>
      <c r="F37" s="93" t="s">
        <v>65</v>
      </c>
      <c r="G37" s="79"/>
      <c r="H37" s="93" t="s">
        <v>71</v>
      </c>
      <c r="I37" s="79"/>
      <c r="J37" s="93" t="s">
        <v>15</v>
      </c>
      <c r="K37" s="93"/>
      <c r="L37" s="93" t="s">
        <v>72</v>
      </c>
      <c r="M37" s="93"/>
      <c r="N37" s="93" t="s">
        <v>68</v>
      </c>
      <c r="O37" s="93"/>
      <c r="P37" s="13"/>
      <c r="Q37" s="14"/>
    </row>
    <row r="38" spans="2:17" ht="15" thickBot="1" x14ac:dyDescent="0.4">
      <c r="B38" s="11"/>
      <c r="C38" s="79"/>
      <c r="D38" s="94"/>
      <c r="E38" s="92"/>
      <c r="F38" s="94"/>
      <c r="G38" s="92"/>
      <c r="H38" s="94"/>
      <c r="I38" s="92"/>
      <c r="J38" s="92"/>
      <c r="K38" s="94"/>
      <c r="L38" s="92"/>
      <c r="M38" s="94"/>
      <c r="N38" s="92"/>
      <c r="O38" s="79"/>
      <c r="P38" s="13"/>
      <c r="Q38" s="19"/>
    </row>
    <row r="39" spans="2:17" ht="15.5" thickTop="1" thickBot="1" x14ac:dyDescent="0.4">
      <c r="B39" s="11"/>
      <c r="C39" s="79"/>
      <c r="D39" s="98">
        <v>17</v>
      </c>
      <c r="E39" s="79"/>
      <c r="F39" s="98">
        <v>21</v>
      </c>
      <c r="G39" s="79"/>
      <c r="H39" s="98">
        <v>39</v>
      </c>
      <c r="I39" s="79"/>
      <c r="J39" s="98">
        <v>49</v>
      </c>
      <c r="K39" s="99"/>
      <c r="L39" s="98">
        <v>43</v>
      </c>
      <c r="M39" s="99"/>
      <c r="N39" s="98">
        <v>57</v>
      </c>
      <c r="O39" s="79"/>
      <c r="P39" s="13"/>
      <c r="Q39" s="19"/>
    </row>
    <row r="40" spans="2:17" ht="15" thickTop="1" x14ac:dyDescent="0.35">
      <c r="B40" s="11"/>
      <c r="C40" s="79"/>
      <c r="D40" s="95"/>
      <c r="E40" s="92"/>
      <c r="F40" s="95"/>
      <c r="G40" s="92"/>
      <c r="H40" s="95"/>
      <c r="I40" s="92"/>
      <c r="J40" s="92"/>
      <c r="K40" s="95"/>
      <c r="L40" s="92"/>
      <c r="M40" s="95"/>
      <c r="N40" s="92"/>
      <c r="O40" s="79"/>
      <c r="P40" s="13"/>
      <c r="Q40" s="20"/>
    </row>
    <row r="41" spans="2:17" ht="11.15" customHeight="1" thickBot="1" x14ac:dyDescent="0.4">
      <c r="B41" s="11"/>
      <c r="D41" s="47"/>
      <c r="E41" s="45"/>
      <c r="F41" s="45"/>
      <c r="G41" s="45"/>
      <c r="H41" s="45"/>
      <c r="I41" s="45"/>
      <c r="J41" s="45"/>
      <c r="K41" s="47"/>
      <c r="L41" s="45"/>
      <c r="M41" s="47"/>
      <c r="N41" s="45"/>
      <c r="P41" s="13"/>
    </row>
    <row r="42" spans="2:17" ht="15.5" thickTop="1" thickBot="1" x14ac:dyDescent="0.4">
      <c r="B42" s="11"/>
      <c r="C42" s="56"/>
      <c r="D42" s="86" t="str">
        <f>IF(COUNTIF(HIDDEN_LISTS!$A$3,'Fee Calculator_Scenario B'!$F$9)&gt;0,"Complete the Fee Calculator",IF(COUNTIF(HIDDEN_LISTS!$A$4:$A$9,'Fee Calculator_Scenario B'!$F$9)&gt;0,"Not applicable",IF(ISERROR(D39*'Fee Calculator_Scenario B'!$G$53)=FALSE,IF(D39*'Fee Calculator_Scenario B'!$G$53&gt;0,D39*'Fee Calculator_Scenario B'!$G$53,"None"),"None")))</f>
        <v>Complete the Fee Calculator</v>
      </c>
      <c r="E42" s="87"/>
      <c r="F42" s="86" t="str">
        <f>IF(COUNTIF(HIDDEN_LISTS!$A$3,'Fee Calculator_Scenario B'!$F$9)&gt;0,"Complete the Fee Calculator",IF(COUNTIF(HIDDEN_LISTS!$A$4:$A$9,'Fee Calculator_Scenario B'!$F$9)&gt;0,"Not applicable",IF(ISERROR(F39*'Fee Calculator_Scenario B'!$G$53)=FALSE,IF(F39*'Fee Calculator_Scenario B'!$G$53&gt;0,F39*'Fee Calculator_Scenario B'!$G$53,"None"),"None")))</f>
        <v>Complete the Fee Calculator</v>
      </c>
      <c r="G42" s="87"/>
      <c r="H42" s="86" t="str">
        <f>IF(COUNTIF(HIDDEN_LISTS!$A$3,'Fee Calculator_Scenario B'!$F$9)&gt;0,"Complete the Fee Calculator",IF(COUNTIF(HIDDEN_LISTS!$A$4:$A$9,'Fee Calculator_Scenario B'!$F$9)&gt;0,"Not applicable",IF(ISERROR(H39*'Fee Calculator_Scenario B'!$G$53)=FALSE,IF(H39*'Fee Calculator_Scenario B'!$G$53&gt;0,H39*'Fee Calculator_Scenario B'!$G$53,"None"),"None")))</f>
        <v>Complete the Fee Calculator</v>
      </c>
      <c r="I42" s="88"/>
      <c r="J42" s="86" t="str">
        <f>IF(COUNTIF(HIDDEN_LISTS!$A$3,'Fee Calculator_Scenario B'!$F$9)&gt;0,"Complete the Fee Calculator",IF(COUNTIF(HIDDEN_LISTS!$A$4:$A$9,'Fee Calculator_Scenario B'!$F$9)&gt;0,"Not applicable",IF(ISERROR(J39*'Fee Calculator_Scenario B'!$G$53)=FALSE,IF(J39*'Fee Calculator_Scenario B'!$G$53&gt;0,J39*'Fee Calculator_Scenario B'!$G$53,"None"),"None")))</f>
        <v>Complete the Fee Calculator</v>
      </c>
      <c r="K42" s="88"/>
      <c r="L42" s="86" t="str">
        <f>IF(COUNTIF(HIDDEN_LISTS!$A$3,'Fee Calculator_Scenario B'!$F$9)&gt;0,"Complete the Fee Calculator",IF(COUNTIF(HIDDEN_LISTS!$A$4:$A$9,'Fee Calculator_Scenario B'!$F$9)&gt;0,"Not applicable",IF(ISERROR(L39*'Fee Calculator_Scenario B'!$G$53)=FALSE,IF(L39*'Fee Calculator_Scenario B'!$G$53&gt;0,L39*'Fee Calculator_Scenario B'!$G$53,"None"),"None")))</f>
        <v>Complete the Fee Calculator</v>
      </c>
      <c r="M42" s="88"/>
      <c r="N42" s="86" t="str">
        <f>IF(COUNTIF(HIDDEN_LISTS!$A$3,'Fee Calculator_Scenario B'!$F$9)&gt;0,"Complete the Fee Calculator",IF(COUNTIF(HIDDEN_LISTS!$A$4:$A$9,'Fee Calculator_Scenario B'!$F$9)&gt;0,"Not applicable",IF(ISERROR(N39*'Fee Calculator_Scenario B'!$G$53)=FALSE,IF(N39*'Fee Calculator_Scenario B'!$G$53&gt;0,N39*'Fee Calculator_Scenario B'!$G$53,"None"),"None")))</f>
        <v>Complete the Fee Calculator</v>
      </c>
      <c r="O42" s="89"/>
      <c r="P42" s="15"/>
      <c r="Q42" s="21"/>
    </row>
    <row r="43" spans="2:17" ht="10" customHeight="1" thickTop="1" thickBot="1" x14ac:dyDescent="0.4">
      <c r="B43" s="16"/>
      <c r="C43" s="17"/>
      <c r="D43" s="43"/>
      <c r="E43" s="43"/>
      <c r="F43" s="43"/>
      <c r="G43" s="43"/>
      <c r="H43" s="43"/>
      <c r="I43" s="43"/>
      <c r="J43" s="43"/>
      <c r="K43" s="43"/>
      <c r="L43" s="43"/>
      <c r="M43" s="43"/>
      <c r="N43" s="43"/>
      <c r="O43" s="17"/>
      <c r="P43" s="18"/>
    </row>
    <row r="44" spans="2:17" ht="10" customHeight="1" x14ac:dyDescent="0.35">
      <c r="B44" s="8"/>
      <c r="C44" s="9"/>
      <c r="D44" s="44"/>
      <c r="E44" s="44"/>
      <c r="F44" s="44"/>
      <c r="G44" s="44"/>
      <c r="H44" s="44"/>
      <c r="I44" s="44"/>
      <c r="J44" s="44"/>
      <c r="K44" s="44"/>
      <c r="L44" s="44"/>
      <c r="M44" s="44"/>
      <c r="N44" s="44"/>
      <c r="O44" s="9"/>
      <c r="P44" s="10"/>
    </row>
    <row r="45" spans="2:17" x14ac:dyDescent="0.35">
      <c r="B45" s="11"/>
      <c r="C45" s="12" t="s">
        <v>73</v>
      </c>
      <c r="D45" s="45"/>
      <c r="E45" s="45"/>
      <c r="F45" s="45"/>
      <c r="G45" s="45"/>
      <c r="H45" s="45"/>
      <c r="I45" s="45"/>
      <c r="J45" s="46"/>
      <c r="K45" s="45"/>
      <c r="L45" s="45"/>
      <c r="M45" s="45"/>
      <c r="N45" s="45"/>
      <c r="P45" s="13"/>
    </row>
    <row r="46" spans="2:17" ht="7.5" customHeight="1" x14ac:dyDescent="0.35">
      <c r="B46" s="11"/>
      <c r="D46" s="45"/>
      <c r="E46" s="45"/>
      <c r="F46" s="45"/>
      <c r="G46" s="45"/>
      <c r="H46" s="45"/>
      <c r="I46" s="45"/>
      <c r="J46" s="45"/>
      <c r="K46" s="45"/>
      <c r="L46" s="45"/>
      <c r="M46" s="45"/>
      <c r="N46" s="45"/>
      <c r="P46" s="13"/>
    </row>
    <row r="47" spans="2:17" x14ac:dyDescent="0.35">
      <c r="B47" s="11"/>
      <c r="C47" s="48"/>
      <c r="D47" s="49" t="s">
        <v>69</v>
      </c>
      <c r="E47" s="48"/>
      <c r="F47" s="52" t="s">
        <v>65</v>
      </c>
      <c r="G47" s="48"/>
      <c r="H47" s="49" t="s">
        <v>14</v>
      </c>
      <c r="I47" s="48"/>
      <c r="J47" s="52" t="s">
        <v>15</v>
      </c>
      <c r="K47" s="49"/>
      <c r="L47" s="49" t="s">
        <v>67</v>
      </c>
      <c r="M47" s="48"/>
      <c r="N47" s="52" t="s">
        <v>68</v>
      </c>
      <c r="O47" s="49"/>
      <c r="P47" s="13"/>
      <c r="Q47" s="14"/>
    </row>
    <row r="48" spans="2:17" ht="11.15" customHeight="1" thickBot="1" x14ac:dyDescent="0.4">
      <c r="B48" s="11"/>
      <c r="C48" s="48"/>
      <c r="D48" s="50"/>
      <c r="E48" s="48"/>
      <c r="F48" s="54"/>
      <c r="G48" s="48"/>
      <c r="H48" s="50"/>
      <c r="I48" s="48"/>
      <c r="J48" s="53"/>
      <c r="K48" s="50"/>
      <c r="L48" s="48"/>
      <c r="M48" s="50"/>
      <c r="N48" s="53"/>
      <c r="O48" s="48"/>
      <c r="P48" s="13"/>
      <c r="Q48" s="19"/>
    </row>
    <row r="49" spans="2:17" ht="15.5" thickTop="1" thickBot="1" x14ac:dyDescent="0.4">
      <c r="B49" s="11"/>
      <c r="C49" s="48"/>
      <c r="D49" s="51">
        <v>1</v>
      </c>
      <c r="E49" s="48"/>
      <c r="F49" s="58">
        <v>1</v>
      </c>
      <c r="G49" s="48"/>
      <c r="H49" s="51">
        <v>1</v>
      </c>
      <c r="I49" s="48"/>
      <c r="J49" s="58">
        <v>1</v>
      </c>
      <c r="K49" s="91"/>
      <c r="L49" s="51">
        <v>1</v>
      </c>
      <c r="M49" s="91"/>
      <c r="N49" s="58">
        <v>1</v>
      </c>
      <c r="O49" s="48"/>
      <c r="P49" s="13"/>
      <c r="Q49" s="20"/>
    </row>
    <row r="50" spans="2:17" ht="15" thickTop="1" x14ac:dyDescent="0.35">
      <c r="B50" s="11"/>
      <c r="C50" s="48"/>
      <c r="D50" s="49"/>
      <c r="E50" s="48"/>
      <c r="F50" s="52"/>
      <c r="G50" s="48"/>
      <c r="H50" s="49"/>
      <c r="I50" s="48"/>
      <c r="J50" s="53"/>
      <c r="K50" s="49"/>
      <c r="L50" s="48"/>
      <c r="M50" s="49"/>
      <c r="N50" s="53"/>
      <c r="O50" s="48"/>
      <c r="P50" s="13"/>
      <c r="Q50" s="14"/>
    </row>
    <row r="51" spans="2:17" ht="11.15" customHeight="1" thickBot="1" x14ac:dyDescent="0.4">
      <c r="B51" s="11"/>
      <c r="D51" s="47"/>
      <c r="E51" s="45"/>
      <c r="F51" s="45"/>
      <c r="G51" s="45"/>
      <c r="H51" s="45"/>
      <c r="I51" s="45"/>
      <c r="J51" s="45"/>
      <c r="K51" s="47"/>
      <c r="L51" s="45"/>
      <c r="M51" s="47"/>
      <c r="N51" s="45"/>
      <c r="P51" s="13"/>
    </row>
    <row r="52" spans="2:17" ht="15.5" thickTop="1" thickBot="1" x14ac:dyDescent="0.4">
      <c r="B52" s="11"/>
      <c r="C52" s="56"/>
      <c r="D52" s="86" t="str">
        <f>IF(COUNTIF(HIDDEN_LISTS!$A$3,'Fee Calculator_Scenario B'!$F$9)&gt;0,"Complete the Fee Calculator",IF(COUNTIF(HIDDEN_LISTS!$A$4:$A$9,'Fee Calculator_Scenario B'!$F$9)&gt;0,"Not applicable",IF(ISERROR(D49*'Fee Calculator_Scenario B'!$G$63)=FALSE,IF(D49*'Fee Calculator_Scenario B'!$G$63&gt;0,D49*'Fee Calculator_Scenario B'!$G$63,"None"),"None")))</f>
        <v>Complete the Fee Calculator</v>
      </c>
      <c r="E52" s="87"/>
      <c r="F52" s="90" t="str">
        <f>IF(COUNTIF(HIDDEN_LISTS!$A$3,'Fee Calculator_Scenario B'!$F$9)&gt;0,"Complete the Fee Calculator",IF(COUNTIF(HIDDEN_LISTS!$A$4:$A$9,'Fee Calculator_Scenario B'!$F$9)&gt;0,"Not applicable",IF(ISERROR(F49*'Fee Calculator_Scenario B'!$G$63)=FALSE,IF(F49*'Fee Calculator_Scenario B'!$G$63&gt;0,F49*'Fee Calculator_Scenario B'!$G$63,"None"),"None")))</f>
        <v>Complete the Fee Calculator</v>
      </c>
      <c r="G52" s="87"/>
      <c r="H52" s="86" t="str">
        <f>IF(COUNTIF(HIDDEN_LISTS!$A$3,'Fee Calculator_Scenario B'!$F$9)&gt;0,"Complete the Fee Calculator",IF(COUNTIF(HIDDEN_LISTS!$A$4:$A$9,'Fee Calculator_Scenario B'!$F$9)&gt;0,"Not applicable",IF(ISERROR(H49*'Fee Calculator_Scenario B'!$G$63)=FALSE,IF(H49*'Fee Calculator_Scenario B'!$G$63&gt;0,H49*'Fee Calculator_Scenario B'!$G$63,"None"),"None")))</f>
        <v>Complete the Fee Calculator</v>
      </c>
      <c r="I52" s="88"/>
      <c r="J52" s="90" t="str">
        <f>IF(COUNTIF(HIDDEN_LISTS!$A$3,'Fee Calculator_Scenario B'!$F$9)&gt;0,"Complete the Fee Calculator",IF(COUNTIF(HIDDEN_LISTS!$A$4:$A$9,'Fee Calculator_Scenario B'!$F$9)&gt;0,"Not applicable",IF(ISERROR(J49*'Fee Calculator_Scenario B'!$G$63)=FALSE,IF(J49*'Fee Calculator_Scenario B'!$G$63&gt;0,J49*'Fee Calculator_Scenario B'!$G$63,"None"),"None")))</f>
        <v>Complete the Fee Calculator</v>
      </c>
      <c r="K52" s="88"/>
      <c r="L52" s="86" t="str">
        <f>IF(COUNTIF(HIDDEN_LISTS!$A$3,'Fee Calculator_Scenario B'!$F$9)&gt;0,"Complete the Fee Calculator",IF(COUNTIF(HIDDEN_LISTS!$A$4:$A$9,'Fee Calculator_Scenario B'!$F$9)&gt;0,"Not applicable",IF(ISERROR(L49*'Fee Calculator_Scenario B'!$G$63)=FALSE,IF(L49*'Fee Calculator_Scenario B'!$G$63&gt;0,L49*'Fee Calculator_Scenario B'!$G$63,"None"),"None")))</f>
        <v>Complete the Fee Calculator</v>
      </c>
      <c r="M52" s="88"/>
      <c r="N52" s="90" t="str">
        <f>IF(COUNTIF(HIDDEN_LISTS!$A$3,'Fee Calculator_Scenario B'!$F$9)&gt;0,"Complete the Fee Calculator",IF(COUNTIF(HIDDEN_LISTS!$A$4:$A$9,'Fee Calculator_Scenario B'!$F$9)&gt;0,"Not applicable",IF(ISERROR(N49*'Fee Calculator_Scenario B'!$G$63)=FALSE,IF(N49*'Fee Calculator_Scenario B'!$G$63&gt;0,N49*'Fee Calculator_Scenario B'!$G$63,"None"),"None")))</f>
        <v>Complete the Fee Calculator</v>
      </c>
      <c r="O52" s="88"/>
      <c r="P52" s="15"/>
      <c r="Q52" s="21"/>
    </row>
    <row r="53" spans="2:17" ht="10" customHeight="1" thickTop="1" thickBot="1" x14ac:dyDescent="0.4">
      <c r="B53" s="16"/>
      <c r="C53" s="17"/>
      <c r="D53" s="43"/>
      <c r="E53" s="43"/>
      <c r="F53" s="43"/>
      <c r="G53" s="43"/>
      <c r="H53" s="43"/>
      <c r="I53" s="43"/>
      <c r="J53" s="43"/>
      <c r="K53" s="43"/>
      <c r="L53" s="43"/>
      <c r="M53" s="43"/>
      <c r="N53" s="43"/>
      <c r="O53" s="17"/>
      <c r="P53" s="18"/>
    </row>
    <row r="54" spans="2:17" ht="15" thickBot="1" x14ac:dyDescent="0.4"/>
    <row r="55" spans="2:17" ht="18.5" x14ac:dyDescent="0.35">
      <c r="B55" s="75"/>
      <c r="C55" s="96" t="s">
        <v>74</v>
      </c>
      <c r="D55" s="59"/>
      <c r="E55" s="59"/>
      <c r="F55" s="59"/>
      <c r="G55" s="59"/>
      <c r="H55" s="59"/>
      <c r="I55" s="59"/>
      <c r="J55" s="59"/>
      <c r="K55" s="96"/>
      <c r="L55" s="59"/>
      <c r="M55" s="96"/>
      <c r="N55" s="59"/>
      <c r="O55" s="59"/>
      <c r="P55" s="61"/>
    </row>
    <row r="56" spans="2:17" ht="9.65" customHeight="1" x14ac:dyDescent="0.35">
      <c r="B56" s="62"/>
      <c r="C56" s="48"/>
      <c r="D56" s="48"/>
      <c r="E56" s="48"/>
      <c r="F56" s="48"/>
      <c r="G56" s="48"/>
      <c r="H56" s="48"/>
      <c r="I56" s="48"/>
      <c r="J56" s="48"/>
      <c r="K56" s="48"/>
      <c r="L56" s="48"/>
      <c r="M56" s="48"/>
      <c r="N56" s="48"/>
      <c r="O56" s="48"/>
      <c r="P56" s="63"/>
    </row>
    <row r="57" spans="2:17" ht="18.5" x14ac:dyDescent="0.35">
      <c r="B57" s="62"/>
      <c r="C57" s="48"/>
      <c r="D57" s="72" t="s">
        <v>70</v>
      </c>
      <c r="E57" s="97"/>
      <c r="F57" s="72" t="s">
        <v>65</v>
      </c>
      <c r="G57" s="97"/>
      <c r="H57" s="72" t="s">
        <v>71</v>
      </c>
      <c r="I57" s="97"/>
      <c r="J57" s="72" t="s">
        <v>15</v>
      </c>
      <c r="K57" s="72"/>
      <c r="L57" s="72" t="s">
        <v>72</v>
      </c>
      <c r="M57" s="72"/>
      <c r="N57" s="72" t="s">
        <v>68</v>
      </c>
      <c r="O57" s="64"/>
      <c r="P57" s="63"/>
    </row>
    <row r="58" spans="2:17" ht="5.5" customHeight="1" thickBot="1" x14ac:dyDescent="0.4">
      <c r="B58" s="62"/>
      <c r="C58" s="48"/>
      <c r="D58" s="49"/>
      <c r="E58" s="48"/>
      <c r="F58" s="49"/>
      <c r="G58" s="48"/>
      <c r="H58" s="49"/>
      <c r="I58" s="48"/>
      <c r="J58" s="49"/>
      <c r="K58" s="49"/>
      <c r="L58" s="49"/>
      <c r="M58" s="49"/>
      <c r="N58" s="49"/>
      <c r="O58" s="64"/>
      <c r="P58" s="63"/>
    </row>
    <row r="59" spans="2:17" ht="19.5" thickTop="1" thickBot="1" x14ac:dyDescent="0.4">
      <c r="B59" s="62"/>
      <c r="C59" s="48"/>
      <c r="D59" s="71">
        <f>IFERROR(SUM('Fee Calculator_Scenario B'!$M$9,D12,D22,D32,D42,D52),"")</f>
        <v>0</v>
      </c>
      <c r="E59" s="48"/>
      <c r="F59" s="71">
        <f>IFERROR(SUM('Fee Calculator_Scenario B'!$M$9,F12,F22,F32,F42,F52),"")</f>
        <v>0</v>
      </c>
      <c r="G59" s="48"/>
      <c r="H59" s="71">
        <f>IFERROR(SUM('Fee Calculator_Scenario B'!$M$9,H12,H22,H32,H42,H52),"")</f>
        <v>0</v>
      </c>
      <c r="I59" s="48"/>
      <c r="J59" s="71">
        <f>IFERROR(SUM('Fee Calculator_Scenario B'!$M$9,J12,J22,J32,J42,J52),"")</f>
        <v>0</v>
      </c>
      <c r="K59" s="48"/>
      <c r="L59" s="71">
        <f>IFERROR(SUM('Fee Calculator_Scenario B'!$M$9,L12,L22,L32,L42,L52),"")</f>
        <v>0</v>
      </c>
      <c r="M59" s="48"/>
      <c r="N59" s="71">
        <f>IFERROR(SUM('Fee Calculator_Scenario B'!$M$9,N12,N22,N32,N42,N52),"")</f>
        <v>0</v>
      </c>
      <c r="O59" s="65"/>
      <c r="P59" s="63"/>
    </row>
    <row r="60" spans="2:17" ht="19" thickTop="1" x14ac:dyDescent="0.35">
      <c r="B60" s="62"/>
      <c r="C60" s="48"/>
      <c r="D60" s="48"/>
      <c r="E60" s="48"/>
      <c r="F60" s="48"/>
      <c r="G60" s="48"/>
      <c r="H60" s="48"/>
      <c r="I60" s="48"/>
      <c r="J60" s="48"/>
      <c r="K60" s="48"/>
      <c r="L60" s="64"/>
      <c r="M60" s="48"/>
      <c r="N60" s="64"/>
      <c r="O60" s="64"/>
      <c r="P60" s="63"/>
    </row>
    <row r="61" spans="2:17" ht="5.15" customHeight="1" thickBot="1" x14ac:dyDescent="0.4">
      <c r="B61" s="66"/>
      <c r="C61" s="68"/>
      <c r="D61" s="68"/>
      <c r="E61" s="68"/>
      <c r="F61" s="68"/>
      <c r="G61" s="68"/>
      <c r="H61" s="68"/>
      <c r="I61" s="68"/>
      <c r="J61" s="68"/>
      <c r="K61" s="68"/>
      <c r="L61" s="67"/>
      <c r="M61" s="68"/>
      <c r="N61" s="67"/>
      <c r="O61" s="67"/>
      <c r="P61" s="70"/>
    </row>
    <row r="62" spans="2:17" ht="18.5" x14ac:dyDescent="0.35">
      <c r="L62" s="22"/>
      <c r="N62" s="22"/>
      <c r="O62" s="22"/>
      <c r="P62" s="23"/>
    </row>
  </sheetData>
  <sheetProtection algorithmName="SHA-512" hashValue="D9Sbm8TA9XcrbxYJpWepkKNRfyeQPrQjlVhhYx8s2pN8dEUqCEt/YAbJPvMIhLo3LrYAvB9xAGYEhdiHDnV3LQ==" saltValue="uydcAS+6XvxpIzM1o9SeSw==" spinCount="100000" sheet="1" objects="1" scenarios="1" selectLockedCells="1"/>
  <mergeCells count="1">
    <mergeCell ref="B2:P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8BAB-8C4B-4E18-A4C4-725220C2DD0B}">
  <sheetPr codeName="Sheet3"/>
  <dimension ref="A1:B18"/>
  <sheetViews>
    <sheetView workbookViewId="0">
      <selection activeCell="A10" sqref="A10"/>
    </sheetView>
  </sheetViews>
  <sheetFormatPr defaultRowHeight="14.5" x14ac:dyDescent="0.35"/>
  <sheetData>
    <row r="1" spans="1:2" x14ac:dyDescent="0.35">
      <c r="A1" t="s">
        <v>75</v>
      </c>
    </row>
    <row r="3" spans="1:2" x14ac:dyDescent="0.35">
      <c r="A3" t="s">
        <v>7</v>
      </c>
    </row>
    <row r="4" spans="1:2" x14ac:dyDescent="0.35">
      <c r="A4" t="s">
        <v>76</v>
      </c>
      <c r="B4">
        <v>671</v>
      </c>
    </row>
    <row r="5" spans="1:2" x14ac:dyDescent="0.35">
      <c r="A5" t="s">
        <v>77</v>
      </c>
      <c r="B5">
        <v>1058</v>
      </c>
    </row>
    <row r="6" spans="1:2" x14ac:dyDescent="0.35">
      <c r="A6" t="s">
        <v>78</v>
      </c>
      <c r="B6">
        <v>1182</v>
      </c>
    </row>
    <row r="7" spans="1:2" x14ac:dyDescent="0.35">
      <c r="A7" t="s">
        <v>79</v>
      </c>
      <c r="B7">
        <v>1344</v>
      </c>
    </row>
    <row r="8" spans="1:2" x14ac:dyDescent="0.35">
      <c r="A8" t="s">
        <v>80</v>
      </c>
      <c r="B8">
        <v>2015</v>
      </c>
    </row>
    <row r="9" spans="1:2" x14ac:dyDescent="0.35">
      <c r="A9" t="s">
        <v>81</v>
      </c>
      <c r="B9">
        <v>2687</v>
      </c>
    </row>
    <row r="10" spans="1:2" x14ac:dyDescent="0.35">
      <c r="A10" t="s">
        <v>82</v>
      </c>
      <c r="B10">
        <v>5224</v>
      </c>
    </row>
    <row r="11" spans="1:2" x14ac:dyDescent="0.35">
      <c r="A11" t="s">
        <v>83</v>
      </c>
      <c r="B11">
        <v>9951</v>
      </c>
    </row>
    <row r="12" spans="1:2" x14ac:dyDescent="0.35">
      <c r="A12" t="s">
        <v>84</v>
      </c>
      <c r="B12">
        <v>16792</v>
      </c>
    </row>
    <row r="13" spans="1:2" x14ac:dyDescent="0.35">
      <c r="A13" t="s">
        <v>85</v>
      </c>
      <c r="B13">
        <v>22887</v>
      </c>
    </row>
    <row r="14" spans="1:2" x14ac:dyDescent="0.35">
      <c r="A14" t="s">
        <v>86</v>
      </c>
      <c r="B14">
        <v>53736</v>
      </c>
    </row>
    <row r="15" spans="1:2" x14ac:dyDescent="0.35">
      <c r="A15" t="s">
        <v>87</v>
      </c>
      <c r="B15">
        <v>94037</v>
      </c>
    </row>
    <row r="16" spans="1:2" x14ac:dyDescent="0.35">
      <c r="A16" t="s">
        <v>88</v>
      </c>
      <c r="B16">
        <v>174765</v>
      </c>
    </row>
    <row r="17" spans="1:2" x14ac:dyDescent="0.35">
      <c r="A17" t="s">
        <v>89</v>
      </c>
      <c r="B17">
        <v>268678</v>
      </c>
    </row>
    <row r="18" spans="1:2" x14ac:dyDescent="0.35">
      <c r="A18" t="s">
        <v>90</v>
      </c>
      <c r="B18">
        <v>349530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8a3e371-a73a-47ce-9e25-8536b5a9aafa">
      <Terms xmlns="http://schemas.microsoft.com/office/infopath/2007/PartnerControls"/>
    </lcf76f155ced4ddcb4097134ff3c332f>
    <TaxCatchAll xmlns="53828754-6eb5-4b6c-bb10-ba47a91b0720" xsi:nil="true"/>
    <BusinessUnitResposible xmlns="d8a3e371-a73a-47ce-9e25-8536b5a9aafa" xsi:nil="true"/>
    <Link xmlns="d8a3e371-a73a-47ce-9e25-8536b5a9aafa">
      <Url xsi:nil="true"/>
      <Description xsi:nil="true"/>
    </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7E516D7CD39634A88B087AEF6D9FB29" ma:contentTypeVersion="19" ma:contentTypeDescription="Create a new document." ma:contentTypeScope="" ma:versionID="d5c2cc10c6b2f98ca0d62da26f31fff1">
  <xsd:schema xmlns:xsd="http://www.w3.org/2001/XMLSchema" xmlns:xs="http://www.w3.org/2001/XMLSchema" xmlns:p="http://schemas.microsoft.com/office/2006/metadata/properties" xmlns:ns2="d8a3e371-a73a-47ce-9e25-8536b5a9aafa" xmlns:ns3="53828754-6eb5-4b6c-bb10-ba47a91b0720" targetNamespace="http://schemas.microsoft.com/office/2006/metadata/properties" ma:root="true" ma:fieldsID="d85302bd642d55e9c3c34d6143546640" ns2:_="" ns3:_="">
    <xsd:import namespace="d8a3e371-a73a-47ce-9e25-8536b5a9aafa"/>
    <xsd:import namespace="53828754-6eb5-4b6c-bb10-ba47a91b07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ink" minOccurs="0"/>
                <xsd:element ref="ns3:SharedWithUsers" minOccurs="0"/>
                <xsd:element ref="ns3:SharedWithDetails" minOccurs="0"/>
                <xsd:element ref="ns2:MediaServiceObjectDetectorVersions" minOccurs="0"/>
                <xsd:element ref="ns2:MediaServiceSearchProperties" minOccurs="0"/>
                <xsd:element ref="ns2:BusinessUnitResposibl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a3e371-a73a-47ce-9e25-8536b5a9aa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1761ad7-0b77-4c65-a56e-6d0cab6835e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Link" ma:index="19"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BusinessUnitResposible" ma:index="24" nillable="true" ma:displayName="Business Unit Resposible" ma:format="Dropdown" ma:internalName="BusinessUnitResposible">
      <xsd:simpleType>
        <xsd:restriction base="dms:Choice">
          <xsd:enumeration value="1.01 Government"/>
          <xsd:enumeration value="2.01 Compliance &amp; Risk"/>
          <xsd:enumeration value="2.02 Member Services"/>
          <xsd:enumeration value="3.01 Packaging Transformation"/>
          <xsd:enumeration value="3.02 ARL"/>
          <xsd:enumeration value="4.01 Stweardship"/>
          <xsd:enumeration value="4.02 ANZPAC"/>
          <xsd:enumeration value="4.03 WRAP UK"/>
          <xsd:enumeration value="5 IT, Data Systems"/>
          <xsd:enumeration value="6.01 MarComms"/>
          <xsd:enumeration value="7.01 Office &amp; Overheads"/>
          <xsd:enumeration value="7.02 CFO"/>
          <xsd:enumeration value="7.03 CEO"/>
          <xsd:enumeration value="Choice 14"/>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828754-6eb5-4b6c-bb10-ba47a91b072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d7ec79-a1cd-4943-b30a-dac578b19c25}" ma:internalName="TaxCatchAll" ma:showField="CatchAllData" ma:web="53828754-6eb5-4b6c-bb10-ba47a91b0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B226A5-2EB6-4DF2-B92D-194AC4E941FF}">
  <ds:schemaRefs>
    <ds:schemaRef ds:uri="http://schemas.microsoft.com/office/infopath/2007/PartnerControls"/>
    <ds:schemaRef ds:uri="http://www.w3.org/XML/1998/namespace"/>
    <ds:schemaRef ds:uri="http://schemas.microsoft.com/office/2006/metadata/properties"/>
    <ds:schemaRef ds:uri="http://purl.org/dc/elements/1.1/"/>
    <ds:schemaRef ds:uri="http://purl.org/dc/terms/"/>
    <ds:schemaRef ds:uri="http://schemas.openxmlformats.org/package/2006/metadata/core-properties"/>
    <ds:schemaRef ds:uri="53828754-6eb5-4b6c-bb10-ba47a91b0720"/>
    <ds:schemaRef ds:uri="http://purl.org/dc/dcmitype/"/>
    <ds:schemaRef ds:uri="http://schemas.microsoft.com/office/2006/documentManagement/types"/>
    <ds:schemaRef ds:uri="d8a3e371-a73a-47ce-9e25-8536b5a9aafa"/>
  </ds:schemaRefs>
</ds:datastoreItem>
</file>

<file path=customXml/itemProps2.xml><?xml version="1.0" encoding="utf-8"?>
<ds:datastoreItem xmlns:ds="http://schemas.openxmlformats.org/officeDocument/2006/customXml" ds:itemID="{D60EE367-B6B7-40F3-8D57-417B7B177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a3e371-a73a-47ce-9e25-8536b5a9aafa"/>
    <ds:schemaRef ds:uri="53828754-6eb5-4b6c-bb10-ba47a91b0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022959-6C9D-4571-9F2C-1349945395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Instructions</vt:lpstr>
      <vt:lpstr>Fee Calculator_Scenario B</vt:lpstr>
      <vt:lpstr>Fee Calculator_All Scenarios</vt:lpstr>
      <vt:lpstr>HIDDEN_LISTS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Johnson</dc:creator>
  <cp:keywords/>
  <dc:description/>
  <cp:lastModifiedBy>Ruthanne Straughan</cp:lastModifiedBy>
  <cp:revision/>
  <dcterms:created xsi:type="dcterms:W3CDTF">2025-03-28T03:21:01Z</dcterms:created>
  <dcterms:modified xsi:type="dcterms:W3CDTF">2025-04-09T23:22:25Z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0x01010057E516D7CD39634A88B087AEF6D9FB29</vt:lpwstr>
  </property>
</Properties>
</file>